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6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NIS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<sst xmlns="http://schemas.openxmlformats.org/spreadsheetml/2006/main" count="6316" uniqueCount="2914">
  <si>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</si>
  <si>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</si>
  <si>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</si>
  <si>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</si>
  <si>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</si>
  <si>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</si>
  <si>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</si>
  <si>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</si>
  <si>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</si>
  <si>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</si>
  <si>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</si>
  <si>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</si>
  <si>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</si>
  <si>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</si>
  <si>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</si>
  <si>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</si>
  <si>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</si>
  <si>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</si>
  <si>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</si>
  <si>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</si>
  <si>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</si>
  <si>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</si>
  <si>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</si>
  <si>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</si>
  <si>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</si>
  <si>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</si>
  <si>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</si>
  <si>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</si>
  <si>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</si>
  <si>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</si>
  <si>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</si>
  <si>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</si>
  <si>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</si>
  <si>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</si>
  <si>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</si>
  <si>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</si>
  <si>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</si>
  <si>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</si>
  <si>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</si>
  <si>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</si>
  <si>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</si>
  <si>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</si>
  <si>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</si>
  <si>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</si>
  <si>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</si>
  <si>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</si>
  <si>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</si>
  <si>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</si>
  <si>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</si>
  <si>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</si>
  <si>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</si>
  <si>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</si>
  <si>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</si>
  <si>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</si>
  <si>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</si>
  <si>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</si>
  <si>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</si>
  <si>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</si>
  <si>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</si>
  <si>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</si>
  <si>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</si>
  <si>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</si>
  <si>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</si>
  <si>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</si>
  <si>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</si>
  <si>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</si>
  <si>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</si>
  <si>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</si>
  <si>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</si>
  <si>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</si>
  <si>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</si>
  <si>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</si>
  <si>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</si>
  <si>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</si>
  <si>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</si>
  <si>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</si>
  <si>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</si>
  <si>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</si>
  <si>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</si>
  <si>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</si>
  <si>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</si>
  <si>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</si>
  <si>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</si>
  <si>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</si>
  <si>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</si>
  <si>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</si>
  <si>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</si>
  <si>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</si>
  <si>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</si>
  <si>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</si>
  <si>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</si>
  <si>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</si>
  <si>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</si>
  <si>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</si>
  <si>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</si>
  <si>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</si>
  <si>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</si>
  <si>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</si>
  <si>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</si>
  <si>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</si>
  <si>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</si>
  <si>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</si>
  <si>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</si>
  <si>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</si>
  <si>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</si>
  <si>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</si>
  <si>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</si>
  <si>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</si>
  <si>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</si>
  <si>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</si>
  <si>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</si>
  <si>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</si>
  <si>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</si>
  <si>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</si>
  <si>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</si>
  <si>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</si>
  <si>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</si>
  <si>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</si>
  <si>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</si>
  <si>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</si>
  <si>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</si>
  <si>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</si>
  <si>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</si>
  <si>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</si>
  <si>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</si>
  <si>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</si>
  <si>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</si>
  <si>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</si>
  <si>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</si>
  <si>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</si>
  <si>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</si>
  <si>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</si>
  <si>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</si>
  <si>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</si>
  <si>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</si>
  <si>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</si>
  <si>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</si>
  <si>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</si>
  <si>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</si>
  <si>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</si>
  <si>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</si>
  <si>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</si>
  <si>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</si>
  <si>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</si>
  <si>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</si>
  <si>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</si>
  <si>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</si>
  <si>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</si>
  <si>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</si>
  <si>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</si>
  <si>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</si>
  <si>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</si>
  <si>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</si>
  <si>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</si>
  <si>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</si>
  <si>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</si>
  <si>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</si>
  <si>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</si>
  <si>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</si>
  <si>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</si>
  <si>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</si>
  <si>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</si>
  <si>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</si>
  <si>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</si>
  <si>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</si>
  <si>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</si>
  <si>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</si>
  <si>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</si>
  <si>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</si>
  <si>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</si>
  <si>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</si>
  <si>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</si>
  <si>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</si>
  <si>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</si>
  <si>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</si>
  <si>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</si>
  <si>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</si>
  <si>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</si>
  <si>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</si>
  <si>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</si>
  <si>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</si>
  <si>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</si>
  <si>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</si>
  <si>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</si>
  <si>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</si>
  <si>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</si>
  <si>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</si>
  <si>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</si>
  <si>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</si>
  <si>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</si>
  <si>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</si>
  <si>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</si>
  <si>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</si>
  <si>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</si>
  <si>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</si>
  <si>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</si>
  <si>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</si>
  <si>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</si>
  <si>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</si>
  <si>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</si>
  <si>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</si>
  <si>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</si>
  <si>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</si>
  <si>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</si>
  <si>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</si>
  <si>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</si>
  <si>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</si>
  <si>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</si>
  <si>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</si>
  <si>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</si>
  <si>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</si>
  <si>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</si>
  <si>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</si>
  <si>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</si>
  <si>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</si>
  <si>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</si>
  <si>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</si>
  <si>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</si>
  <si>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</si>
  <si>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</si>
  <si>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</si>
  <si>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</si>
  <si>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</si>
  <si>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</si>
  <si>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</si>
  <si>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</si>
  <si>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</si>
  <si>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</si>
  <si>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</si>
  <si>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</si>
  <si>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</si>
  <si>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</si>
  <si>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</si>
  <si>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</si>
  <si>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</si>
  <si>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</si>
  <si>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</si>
  <si>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</si>
  <si>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</si>
  <si>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</si>
  <si>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</si>
  <si>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</si>
  <si>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</si>
  <si>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</si>
  <si>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</si>
  <si>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</si>
  <si>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</si>
  <si>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</si>
  <si>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</si>
  <si>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</si>
  <si>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</si>
  <si>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</si>
  <si>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</si>
  <si>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</si>
  <si>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</si>
  <si>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</si>
  <si>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</si>
  <si>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</si>
  <si>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</si>
  <si>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</si>
  <si>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</si>
  <si>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</si>
  <si>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</si>
  <si>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</si>
  <si>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</si>
  <si>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</si>
  <si>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</si>
  <si>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</si>
  <si>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</si>
  <si>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</si>
  <si>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</si>
  <si>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</si>
  <si>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</si>
  <si>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</si>
  <si>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</si>
  <si>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</si>
  <si>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</si>
  <si>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</si>
  <si>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</si>
  <si>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</si>
  <si>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</si>
  <si>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</si>
  <si>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</si>
  <si>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</si>
  <si>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</si>
  <si>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</si>
  <si>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</si>
  <si>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</si>
  <si>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</si>
  <si>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</si>
  <si>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</si>
  <si>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</si>
  <si>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</si>
  <si>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</si>
  <si>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</si>
  <si>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</si>
  <si>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</si>
  <si>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</si>
  <si>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</si>
  <si>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</si>
  <si>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</si>
  <si>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</si>
  <si>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</si>
  <si>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</si>
  <si>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</si>
  <si>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</si>
  <si>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</si>
  <si>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</si>
  <si>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</si>
  <si>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</si>
  <si>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</si>
  <si>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</si>
  <si>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</si>
  <si>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</si>
  <si>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</si>
  <si>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</si>
  <si>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</si>
  <si>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</si>
  <si>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</si>
  <si>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</si>
  <si>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</si>
  <si>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</si>
  <si>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</si>
  <si>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</si>
  <si>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</si>
  <si>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</si>
  <si>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</si>
  <si>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</si>
  <si>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</si>
  <si>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</si>
  <si>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</si>
  <si>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</si>
  <si>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</si>
  <si>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</si>
  <si>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</si>
  <si>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</si>
  <si>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</si>
  <si>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</si>
  <si>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</si>
  <si>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</si>
  <si>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</si>
  <si>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</si>
  <si>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</si>
  <si>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</si>
  <si>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</si>
  <si>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</si>
  <si>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</si>
  <si>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</si>
  <si>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</si>
  <si>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</si>
  <si>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</si>
  <si>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</si>
  <si>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</si>
  <si>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</si>
  <si>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</si>
  <si>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</si>
  <si>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</si>
  <si>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</si>
  <si>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</si>
  <si>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</si>
  <si>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</si>
  <si>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</si>
  <si>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</si>
  <si>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</si>
  <si>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</si>
  <si>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</si>
  <si>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</si>
  <si>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</si>
  <si>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</si>
  <si>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</si>
  <si>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</si>
  <si>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</si>
  <si>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</si>
  <si>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</si>
  <si>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</si>
  <si>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</si>
  <si>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</si>
  <si>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</si>
  <si>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</si>
  <si>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</si>
  <si>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</si>
  <si>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</si>
  <si>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</si>
  <si>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</si>
  <si>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</si>
  <si>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</si>
  <si>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</si>
  <si>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</si>
  <si>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</si>
  <si>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</si>
  <si>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</si>
  <si>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</si>
  <si>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</si>
  <si>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</si>
  <si>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</si>
  <si>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</si>
  <si>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</si>
  <si>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</si>
  <si>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</si>
  <si>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</si>
  <si>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</si>
  <si>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</si>
  <si>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</si>
  <si>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</si>
  <si>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</si>
  <si>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</si>
  <si>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</si>
  <si>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</si>
  <si>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</si>
  <si>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</si>
  <si>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</si>
  <si>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</si>
  <si>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</si>
  <si>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</si>
  <si>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</si>
  <si>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</si>
  <si>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</si>
  <si>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</si>
  <si>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</si>
  <si>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</si>
  <si>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</si>
  <si>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</si>
  <si>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</si>
  <si>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</si>
  <si>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</si>
  <si>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</si>
  <si>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</si>
  <si>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</si>
  <si>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</si>
  <si>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</si>
  <si>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</si>
  <si>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</si>
  <si>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</si>
  <si>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</si>
  <si>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</si>
  <si>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</si>
  <si>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</si>
  <si>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</si>
  <si>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</si>
  <si>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</si>
  <si>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</si>
  <si>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</si>
  <si>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</si>
  <si>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</si>
  <si>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</si>
  <si>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</si>
  <si>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</si>
  <si>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</si>
  <si>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</si>
  <si>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</si>
  <si>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</si>
  <si>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</si>
  <si>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</si>
  <si>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</si>
  <si>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</si>
  <si>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</si>
  <si>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</si>
  <si>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</si>
  <si>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</si>
  <si>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</si>
  <si>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</si>
  <si>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</si>
  <si>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</si>
  <si>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</si>
  <si>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</si>
  <si>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</si>
  <si>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</si>
  <si>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</si>
  <si>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</si>
  <si>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</si>
  <si>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</si>
  <si>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</si>
  <si>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</si>
  <si>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</si>
  <si>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</si>
  <si>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</si>
  <si>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</si>
  <si>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</si>
  <si>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</si>
  <si>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</si>
  <si>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</si>
  <si>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</si>
  <si>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</si>
  <si>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</si>
  <si>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</si>
  <si>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</si>
  <si>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</si>
  <si>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</si>
  <si>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</si>
  <si>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</si>
  <si>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</si>
  <si>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</si>
  <si>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</si>
  <si>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</si>
  <si>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</si>
  <si>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</si>
  <si>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</si>
  <si>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</si>
  <si>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</si>
  <si>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</si>
  <si>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</si>
  <si>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</si>
  <si>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</si>
  <si>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</si>
  <si>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</si>
  <si>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</si>
  <si>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</si>
  <si>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</si>
  <si>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</si>
  <si>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</si>
  <si>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</si>
  <si>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</si>
  <si>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</si>
  <si>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</si>
  <si>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</si>
  <si>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</si>
  <si>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</si>
  <si>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</si>
  <si>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</si>
  <si>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</si>
  <si>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</si>
  <si>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</si>
  <si>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</si>
  <si>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</si>
  <si>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</si>
  <si>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</si>
  <si>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</si>
  <si>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</si>
  <si>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</si>
  <si>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</si>
  <si>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</si>
  <si>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</si>
  <si>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</si>
  <si>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</si>
  <si>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</si>
  <si>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</si>
  <si>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</si>
  <si>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</si>
  <si>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</si>
  <si>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</si>
  <si>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</si>
  <si>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</si>
  <si>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</si>
  <si>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</si>
  <si>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</si>
  <si>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</si>
  <si>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</si>
  <si>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</si>
  <si>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</si>
  <si>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</si>
  <si>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</si>
  <si>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</si>
  <si>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</si>
  <si>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</si>
  <si>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</si>
  <si>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</si>
  <si>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</si>
  <si>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</si>
  <si>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</si>
  <si>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</si>
  <si>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</si>
  <si>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</si>
  <si>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</si>
  <si>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</si>
  <si>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</si>
  <si>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</si>
  <si>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</si>
  <si>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</si>
  <si>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</si>
  <si>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</si>
  <si>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</si>
  <si>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</si>
  <si>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</si>
  <si>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</si>
  <si>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</si>
  <si>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</si>
  <si>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</si>
  <si>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</si>
  <si>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</si>
  <si>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</si>
  <si>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</si>
  <si>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</si>
  <si>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</si>
  <si>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</si>
  <si>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</si>
  <si>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</si>
  <si>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</si>
  <si>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</si>
  <si>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</si>
  <si>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</si>
  <si>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</si>
  <si>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</si>
  <si>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</si>
  <si>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</si>
  <si>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</si>
  <si>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</si>
  <si>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</si>
  <si>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</si>
  <si>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</si>
  <si>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</si>
  <si>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</si>
  <si>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</si>
  <si>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</si>
  <si>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</si>
  <si>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</si>
  <si>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</si>
  <si>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</si>
  <si>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</si>
  <si>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</si>
  <si>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</si>
  <si>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</si>
  <si>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</si>
  <si>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</si>
  <si>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</si>
  <si>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</si>
  <si>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</si>
  <si>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</si>
  <si>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</si>
  <si>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</si>
  <si>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</si>
  <si>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</si>
  <si>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</si>
  <si>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</si>
  <si>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</si>
  <si>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</si>
  <si>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</si>
  <si>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</si>
  <si>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</si>
  <si>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</si>
  <si>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</si>
  <si>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</si>
  <si>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</si>
  <si>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</si>
  <si>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</si>
  <si>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</si>
  <si>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</si>
  <si>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</si>
  <si>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</si>
  <si>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</si>
  <si>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</si>
  <si>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</si>
  <si>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</si>
  <si>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</si>
  <si>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</si>
  <si>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</si>
  <si>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</si>
  <si>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</si>
  <si>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</si>
  <si>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</si>
  <si>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</si>
  <si>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</si>
  <si>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</si>
  <si>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</si>
  <si>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</si>
  <si>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</si>
  <si>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</si>
  <si>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</si>
  <si>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</si>
  <si>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</si>
  <si>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</si>
  <si>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</si>
  <si>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</si>
  <si>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</si>
  <si>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</si>
  <si>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</si>
  <si>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</si>
  <si>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</si>
  <si>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</si>
  <si>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</si>
  <si>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</si>
  <si>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</si>
  <si>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</si>
  <si>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</si>
  <si>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</si>
  <si>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</si>
  <si>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</si>
  <si>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</si>
  <si>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</si>
  <si>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</si>
  <si>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</si>
  <si>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</si>
  <si>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</si>
  <si>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</si>
  <si>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</si>
  <si>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</si>
  <si>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</si>
  <si>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</si>
  <si>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</si>
  <si>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</si>
  <si>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</si>
  <si>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</si>
  <si>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</si>
  <si>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</si>
  <si>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</si>
  <si>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</si>
  <si>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</si>
  <si>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</si>
  <si>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</si>
  <si>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</si>
  <si>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</si>
  <si>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</si>
  <si>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</si>
  <si>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</si>
  <si>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</si>
  <si>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</si>
  <si>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</si>
  <si>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</si>
  <si>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</si>
  <si>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</si>
  <si>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</si>
  <si>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</si>
  <si>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</si>
  <si>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</si>
  <si>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</si>
  <si>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</si>
  <si>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</si>
  <si>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</si>
  <si>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</si>
  <si>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</si>
  <si>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</si>
  <si>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</si>
  <si>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</si>
  <si>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</si>
  <si>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</si>
  <si>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</si>
  <si>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</si>
  <si>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</si>
  <si>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</si>
  <si>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</si>
  <si>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</si>
  <si>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</si>
  <si>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</si>
  <si>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</si>
  <si>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</si>
  <si>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</si>
  <si>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</si>
  <si>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</si>
  <si>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</si>
  <si>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</si>
  <si>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</si>
  <si>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</si>
  <si>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</si>
  <si>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</si>
  <si>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</si>
  <si>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</si>
  <si>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</si>
  <si>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</si>
  <si>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</si>
  <si>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</si>
  <si>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</si>
  <si>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</si>
  <si>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</si>
  <si>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</si>
  <si>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</si>
  <si>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</si>
  <si>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</si>
  <si>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</si>
  <si>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</si>
  <si>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</si>
  <si>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</si>
  <si>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</si>
  <si>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</si>
  <si>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</si>
  <si>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</si>
  <si>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</si>
  <si>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</si>
  <si>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</si>
  <si>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</si>
  <si>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</si>
  <si>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</si>
  <si>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</si>
  <si>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</si>
  <si>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</si>
  <si>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</si>
  <si>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</si>
  <si>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</si>
  <si>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</si>
  <si>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</si>
  <si>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</si>
  <si>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</si>
  <si>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</si>
  <si>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</si>
  <si>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</si>
  <si>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</si>
  <si>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</si>
  <si>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</si>
  <si>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</si>
  <si>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</si>
  <si>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</si>
  <si>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</si>
  <si>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</si>
  <si>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</si>
  <si>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</si>
  <si>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</si>
  <si>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</si>
  <si>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</si>
  <si>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</si>
  <si>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</si>
  <si>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</si>
  <si>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</si>
  <si>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</si>
  <si>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</si>
  <si>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</si>
  <si>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</si>
  <si>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</si>
  <si>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</si>
  <si>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</si>
  <si>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</si>
  <si>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</si>
  <si>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</si>
  <si>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</si>
  <si>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</si>
  <si>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</si>
  <si>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</si>
  <si>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</si>
  <si>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</si>
  <si>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</si>
  <si>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</si>
  <si>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</si>
  <si>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</si>
  <si>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</si>
  <si>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</si>
  <si>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</si>
  <si>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</si>
  <si>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</si>
  <si>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</si>
  <si>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</si>
  <si>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</si>
  <si>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</si>
  <si>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</si>
  <si>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</si>
  <si>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</si>
  <si>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</si>
  <si>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</si>
  <si>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</si>
  <si>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</si>
  <si>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</si>
  <si>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</si>
  <si>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</si>
  <si>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</si>
  <si>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</si>
  <si>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</si>
  <si>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</si>
  <si>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</si>
  <si>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</si>
  <si>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</si>
  <si>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</si>
  <si>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</si>
  <si>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</si>
  <si>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</si>
  <si>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</si>
  <si>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</si>
  <si>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</si>
  <si>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</si>
  <si>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</si>
  <si>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</si>
  <si>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</si>
  <si>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</si>
  <si>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</si>
  <si>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</si>
  <si>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</si>
  <si>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</si>
  <si>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</si>
  <si>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</si>
  <si>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</si>
  <si>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</si>
  <si>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</si>
  <si>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</si>
  <si>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</si>
  <si>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</si>
  <si>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</si>
  <si>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</si>
  <si>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</si>
  <si>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</si>
  <si>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</si>
  <si>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</si>
  <si>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</si>
  <si>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</si>
  <si>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</si>
  <si>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</si>
  <si>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</si>
  <si>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</si>
  <si>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</si>
  <si>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</si>
  <si>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</si>
  <si>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</si>
  <si>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</si>
  <si>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</si>
  <si>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</si>
  <si>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</si>
  <si>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</si>
  <si>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</si>
  <si>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</si>
  <si>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</si>
  <si>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</si>
  <si>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</si>
  <si>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</si>
  <si>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</si>
  <si>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</si>
  <si>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</si>
  <si>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</si>
  <si>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</si>
  <si>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</si>
  <si>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</si>
  <si>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</si>
  <si>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</si>
  <si>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</si>
  <si>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</si>
  <si>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</si>
  <si>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</si>
  <si>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</si>
  <si>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</si>
  <si>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</si>
  <si>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</si>
  <si>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</si>
  <si>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</si>
  <si>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</si>
  <si>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</si>
  <si>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</si>
  <si>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</si>
  <si>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</si>
  <si>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</si>
  <si>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</si>
  <si>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</si>
  <si>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</si>
  <si>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</si>
  <si>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</si>
  <si>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</si>
  <si>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</si>
  <si>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</si>
  <si>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</si>
  <si>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</si>
  <si>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</si>
  <si>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</si>
  <si>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</si>
  <si>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</si>
  <si>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</si>
  <si>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</si>
  <si>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</si>
  <si>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</si>
  <si>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</si>
  <si>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</si>
  <si>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</si>
  <si>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</si>
  <si>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</si>
  <si>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</si>
  <si>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</si>
  <si>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</si>
  <si>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</si>
  <si>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</si>
  <si>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</si>
  <si>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</si>
  <si>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</si>
  <si>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</si>
  <si>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</si>
  <si>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</si>
  <si>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</si>
  <si>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</si>
  <si>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</si>
  <si>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</si>
  <si>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</si>
  <si>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</si>
  <si>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</si>
  <si>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</si>
  <si>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</si>
  <si>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</si>
  <si>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</si>
  <si>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</si>
  <si>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</si>
  <si>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</si>
  <si>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</si>
  <si>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</si>
  <si>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</si>
  <si>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</si>
  <si>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</si>
  <si>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</si>
  <si>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</si>
  <si>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</si>
  <si>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</si>
  <si>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</si>
  <si>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</si>
  <si>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</si>
  <si>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</si>
  <si>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</si>
  <si>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</si>
  <si>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</si>
  <si>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</si>
  <si>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</si>
  <si>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</si>
  <si>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</si>
  <si>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</si>
  <si>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</si>
  <si>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</si>
  <si>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</si>
  <si>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</si>
  <si>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</si>
  <si>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</si>
  <si>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</si>
  <si>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</si>
  <si>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</si>
  <si>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</si>
  <si>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</si>
  <si>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</si>
  <si>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</si>
  <si>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</si>
  <si>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</si>
  <si>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</si>
  <si>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</si>
  <si>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</si>
  <si>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</si>
  <si>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</si>
  <si>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</si>
  <si>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</si>
  <si>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</si>
  <si>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</si>
  <si>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</si>
  <si>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</si>
  <si>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</si>
  <si>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</si>
  <si>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</si>
  <si>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</si>
  <si>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</si>
  <si>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</si>
  <si>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</si>
  <si>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</si>
  <si>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</si>
  <si>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</si>
  <si>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</si>
  <si>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</si>
  <si>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</si>
  <si>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</si>
  <si>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</si>
  <si>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</si>
  <si>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</si>
  <si>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</si>
  <si>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</si>
  <si>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</si>
  <si>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</si>
  <si>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</si>
  <si>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</si>
  <si>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</si>
  <si>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</si>
  <si>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</si>
  <si>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</si>
  <si>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</si>
  <si>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</si>
  <si>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</si>
  <si>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</si>
  <si>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</si>
  <si>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</si>
  <si>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</si>
  <si>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</si>
  <si>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</si>
  <si>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</si>
  <si>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</si>
  <si>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</si>
  <si>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</si>
  <si>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</si>
  <si>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</si>
  <si>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</si>
  <si>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</si>
  <si>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</si>
  <si>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</si>
  <si>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</si>
  <si>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</si>
  <si>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</si>
  <si>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</si>
  <si>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</si>
  <si>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</si>
  <si>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</si>
  <si>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</si>
  <si>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</si>
  <si>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</si>
  <si>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</si>
  <si>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</si>
  <si>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</si>
  <si>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</si>
  <si>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</si>
  <si>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</si>
  <si>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</si>
  <si>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</si>
  <si>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</si>
  <si>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</si>
  <si>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</si>
  <si>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</si>
  <si>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</si>
  <si>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</si>
  <si>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</si>
  <si>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</si>
  <si>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</si>
  <si>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</si>
  <si>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</si>
  <si>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</si>
  <si>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</si>
  <si>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</si>
  <si>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</si>
  <si>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</si>
  <si>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</si>
  <si>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</si>
  <si>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</si>
  <si>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</si>
  <si>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</si>
  <si>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</si>
  <si>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</si>
  <si>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</si>
  <si>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</si>
  <si>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</si>
  <si>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</si>
  <si>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</si>
  <si>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</si>
  <si>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</si>
  <si>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</si>
  <si>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</si>
  <si>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</si>
  <si>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</si>
  <si>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</si>
  <si>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</si>
  <si>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</si>
  <si>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</si>
  <si>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</si>
  <si>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</si>
  <si>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</si>
  <si>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</si>
  <si>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</si>
  <si>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</si>
  <si>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</si>
  <si>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</si>
  <si>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</si>
  <si>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</si>
  <si>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</si>
  <si>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</si>
  <si>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</si>
  <si>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</si>
  <si>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</si>
  <si>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</si>
  <si>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</si>
  <si>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</si>
  <si>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</si>
  <si>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</si>
  <si>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</si>
  <si>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</si>
  <si>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</si>
  <si>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</si>
  <si>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</si>
  <si>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</si>
  <si>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</si>
  <si>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</si>
  <si>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</si>
  <si>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</si>
  <si>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</si>
  <si>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</si>
  <si>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</si>
  <si>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</si>
  <si>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</si>
  <si>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</si>
  <si>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</si>
  <si>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</si>
  <si>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</si>
  <si>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</si>
  <si>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</si>
  <si>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</si>
  <si>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</si>
  <si>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</si>
  <si>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</si>
  <si>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</si>
  <si>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</si>
  <si>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</si>
  <si>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</si>
  <si>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</si>
  <si>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</si>
  <si>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</si>
  <si>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</si>
  <si>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</si>
  <si>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</si>
  <si>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</si>
  <si>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</si>
  <si>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</si>
  <si>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</si>
  <si>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</si>
  <si>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</si>
  <si>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</si>
  <si>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</si>
  <si>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</si>
  <si>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</si>
  <si>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</si>
  <si>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</si>
  <si>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</si>
  <si>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</si>
  <si>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</si>
  <si>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</si>
  <si>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</si>
  <si>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</si>
  <si>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</si>
  <si>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</si>
  <si>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</si>
  <si>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</si>
  <si>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</si>
  <si>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</si>
  <si>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</si>
  <si>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</si>
  <si>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</si>
  <si>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</si>
  <si>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</si>
  <si>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</si>
  <si>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</si>
  <si>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</si>
  <si>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</si>
  <si>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</si>
  <si>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</si>
  <si>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</si>
  <si>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</si>
  <si>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</si>
  <si>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</si>
  <si>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</si>
  <si>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</si>
  <si>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</si>
  <si>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</si>
  <si>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</si>
  <si>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</si>
  <si>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</si>
  <si>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</si>
  <si>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</si>
  <si>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</si>
  <si>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</si>
  <si>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</si>
  <si>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</si>
  <si>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</si>
  <si>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</si>
  <si>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</si>
  <si>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</si>
  <si>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</si>
  <si>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</si>
  <si>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</si>
  <si>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</si>
  <si>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</si>
  <si>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</si>
  <si>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</si>
  <si>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</si>
  <si>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</si>
  <si>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</si>
  <si>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</si>
  <si>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</si>
  <si>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</si>
  <si>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</si>
  <si>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</si>
  <si>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</si>
  <si>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</si>
  <si>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</si>
  <si>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</si>
  <si>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</si>
  <si>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</si>
  <si>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</si>
  <si>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</si>
  <si>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</si>
  <si>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</si>
  <si>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</si>
  <si>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</si>
  <si>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</si>
  <si>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</si>
  <si>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</si>
  <si>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</si>
  <si>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</si>
  <si>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</si>
  <si>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</si>
  <si>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</si>
  <si>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</si>
  <si>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</si>
  <si>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</si>
  <si>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</si>
  <si>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</si>
  <si>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</si>
  <si>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</si>
  <si>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</si>
  <si>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</si>
  <si>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</si>
  <si>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</si>
  <si>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</si>
  <si>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</si>
  <si>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</si>
  <si>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</si>
  <si>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</si>
  <si>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</si>
  <si>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</si>
  <si>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</si>
  <si>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</si>
  <si>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</si>
  <si>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</si>
  <si>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</si>
  <si>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</si>
  <si>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</si>
  <si>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</si>
  <si>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</si>
  <si>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</si>
  <si>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</si>
  <si>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</si>
  <si>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</si>
  <si>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</si>
  <si>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</si>
  <si>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</si>
  <si>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</si>
  <si>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</si>
  <si>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</si>
  <si>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</si>
  <si>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</si>
  <si>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</si>
  <si>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</si>
  <si>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</si>
  <si>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</si>
  <si>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</si>
  <si>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</si>
  <si>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</si>
  <si>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</si>
  <si>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</si>
  <si>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</si>
  <si>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</si>
  <si>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</si>
  <si>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</si>
  <si>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</si>
  <si>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</si>
  <si>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</si>
  <si>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</si>
  <si>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</si>
  <si>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</si>
  <si>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</si>
  <si>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</si>
  <si>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</si>
  <si>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</si>
  <si>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</si>
  <si>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</si>
  <si>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</si>
  <si>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</si>
  <si>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</si>
  <si>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</si>
  <si>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</si>
  <si>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</si>
  <si>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</si>
  <si>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</si>
  <si>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</si>
  <si>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</si>
  <si>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</si>
  <si>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</si>
  <si>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</si>
  <si>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</si>
  <si>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</si>
  <si>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</si>
  <si>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</si>
  <si>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</si>
  <si>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</si>
  <si>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</si>
  <si>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</si>
  <si>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</si>
  <si>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</si>
  <si>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</si>
  <si>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</si>
  <si>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</si>
  <si>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</si>
  <si>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</si>
  <si>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</si>
  <si>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</si>
  <si>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</si>
  <si>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</si>
  <si>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</si>
  <si>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</si>
  <si>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</si>
  <si>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</si>
  <si>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</si>
  <si>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</si>
  <si>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</si>
  <si>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</si>
  <si>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</si>
  <si>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</si>
  <si>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</si>
  <si>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</si>
  <si>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</si>
  <si>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</si>
  <si>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</si>
  <si>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</si>
  <si>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</si>
  <si>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</si>
  <si>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</si>
  <si>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</si>
  <si>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</si>
  <si>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</si>
  <si>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</si>
  <si>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</si>
  <si>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</si>
  <si>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</si>
  <si>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</si>
  <si>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</si>
  <si>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</si>
  <si>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</si>
  <si>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</si>
  <si>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</si>
  <si>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</si>
  <si>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</si>
  <si>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</si>
  <si>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</si>
  <si>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</si>
  <si>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</si>
  <si>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</si>
  <si>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</si>
  <si>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</si>
  <si>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</si>
  <si>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</si>
  <si>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</si>
  <si>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</si>
  <si>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</si>
  <si>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</si>
  <si>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</si>
  <si>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</si>
  <si>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</si>
  <si>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</si>
  <si>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</si>
  <si>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</si>
  <si>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</si>
  <si>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</si>
  <si>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</si>
  <si>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</si>
  <si>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</si>
  <si>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</si>
  <si>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</si>
  <si>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</si>
  <si>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</si>
  <si>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</si>
  <si>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</si>
  <si>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</si>
  <si>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</si>
  <si>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</si>
  <si>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</si>
  <si>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</si>
  <si>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</si>
  <si>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</si>
  <si>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</si>
  <si>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</si>
  <si>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</si>
  <si>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</si>
  <si>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</si>
  <si>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</si>
  <si>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</si>
  <si>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</si>
  <si>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</si>
  <si>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</si>
  <si>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</si>
  <si>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</si>
  <si>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</si>
  <si>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</si>
  <si>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</si>
  <si>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</si>
  <si>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</si>
  <si>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</si>
  <si>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</si>
  <si>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</si>
  <si>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</si>
  <si>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</si>
  <si>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</si>
  <si>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</si>
  <si>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</si>
  <si>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</si>
  <si>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</si>
  <si>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</si>
  <si>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</si>
  <si>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</si>
  <si>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</si>
  <si>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</si>
  <si>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</si>
  <si>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</si>
  <si>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</si>
  <si>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</si>
  <si>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</si>
  <si>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</si>
  <si>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</si>
  <si>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</si>
  <si>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</si>
  <si>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</si>
  <si>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</si>
  <si>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</si>
  <si>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</si>
  <si>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</si>
  <si>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</si>
  <si>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</si>
  <si>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</si>
  <si>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</si>
  <si>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</si>
  <si>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</si>
  <si>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</si>
  <si>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</si>
  <si>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</si>
  <si>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</si>
  <si>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</si>
  <si>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</si>
  <si>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</si>
  <si>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</si>
  <si>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</si>
  <si>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</si>
  <si>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</si>
  <si>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</si>
  <si>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</si>
  <si>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</si>
  <si>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</si>
  <si>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</si>
  <si>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</si>
  <si>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</si>
  <si>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</si>
  <si>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</si>
  <si>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</si>
  <si>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</si>
  <si>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</si>
  <si>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</si>
  <si>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</si>
  <si>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</si>
  <si>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</si>
  <si>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</si>
  <si>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</si>
  <si>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</si>
  <si>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</si>
  <si>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</si>
  <si>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</si>
  <si>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</si>
  <si>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</si>
  <si>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</si>
  <si>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</si>
  <si>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</si>
  <si>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</si>
  <si>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</si>
  <si>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</si>
  <si>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</si>
  <si>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</si>
  <si>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</si>
  <si>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</si>
  <si>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</si>
  <si>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</si>
  <si>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</si>
  <si>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</si>
  <si>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</si>
  <si>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</si>
  <si>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</si>
  <si>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</si>
  <si>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</si>
  <si>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</si>
  <si>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</si>
  <si>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</si>
  <si>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</si>
  <si>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</si>
  <si>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</si>
  <si>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</si>
  <si>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</si>
  <si>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</si>
  <si>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</si>
  <si>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</si>
  <si>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</si>
  <si>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</si>
  <si>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</si>
  <si>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</si>
  <si>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</si>
  <si>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</si>
  <si>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</si>
  <si>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</si>
  <si>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</si>
  <si>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</si>
  <si>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</si>
  <si>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</si>
  <si>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</si>
  <si>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</si>
  <si>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</si>
  <si>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</si>
  <si>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</si>
  <si>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</si>
  <si>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</si>
  <si>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</si>
  <si>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</si>
  <si>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</si>
  <si>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</si>
  <si>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</si>
  <si>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</si>
  <si>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</si>
  <si>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</si>
  <si>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</si>
  <si>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</si>
  <si>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</si>
  <si>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</si>
  <si>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</si>
  <si>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</si>
  <si>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</si>
  <si>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</si>
  <si>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</si>
  <si>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</si>
  <si>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</si>
  <si>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</si>
  <si>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</si>
  <si>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</si>
  <si>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</si>
  <si>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</si>
  <si>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</si>
  <si>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</si>
  <si>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</si>
  <si>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</si>
  <si>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</si>
  <si>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</si>
  <si>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</si>
  <si>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</si>
  <si>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</si>
  <si>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</si>
  <si>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</si>
  <si>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</si>
  <si>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</si>
  <si>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</si>
  <si>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</si>
  <si>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</si>
  <si>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</si>
  <si>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</si>
  <si>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</si>
  <si>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</si>
  <si>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</si>
  <si>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</si>
  <si>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</si>
  <si>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</si>
  <si>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</si>
  <si>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</si>
  <si>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</si>
  <si>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</si>
  <si>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</si>
  <si>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</si>
  <si>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</si>
  <si>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</si>
  <si>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</si>
  <si>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</si>
  <si>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</si>
  <si>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</si>
  <si>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</si>
  <si>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</si>
  <si>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</si>
  <si>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</si>
  <si>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</si>
  <si>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</si>
  <si>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</si>
  <si>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</si>
  <si>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</si>
  <si>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</si>
  <si>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</si>
  <si>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</si>
  <si>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</si>
  <si>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</si>
  <si>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</si>
  <si>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</si>
  <si>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</si>
  <si>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</si>
  <si>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</si>
  <si>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</si>
  <si>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</si>
  <si>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</si>
  <si>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</si>
  <si>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</si>
  <si>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</si>
  <si>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</si>
  <si>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</si>
  <si>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</si>
  <si>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</si>
  <si>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</si>
  <si>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</si>
  <si>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</si>
  <si>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</si>
  <si>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</si>
  <si>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</si>
  <si>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</si>
  <si>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</si>
  <si>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</si>
  <si>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</si>
  <si>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</si>
  <si>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</si>
  <si>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</si>
  <si>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</si>
  <si>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</si>
  <si>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</si>
  <si>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</si>
  <si>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</si>
  <si>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</si>
  <si>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</si>
  <si>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</si>
  <si>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</si>
  <si>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</si>
  <si>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</si>
  <si>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</si>
  <si>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</si>
  <si>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</si>
  <si>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</si>
  <si>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</si>
  <si>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</si>
  <si>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</si>
  <si>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</si>
  <si>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</si>
  <si>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</si>
  <si>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</si>
  <si>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</si>
  <si>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</si>
  <si>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</si>
  <si>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</si>
  <si>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</si>
  <si>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</si>
  <si>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</si>
  <si>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</si>
  <si>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</si>
  <si>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</si>
  <si>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</si>
  <si>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</si>
  <si>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</si>
  <si>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</si>
  <si>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</si>
  <si>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</si>
  <si>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</si>
  <si>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</si>
  <si>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</si>
  <si>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</si>
  <si>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</si>
  <si>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</si>
  <si>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</si>
  <si>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</si>
  <si>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</si>
  <si>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</si>
  <si>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</si>
  <si>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</si>
  <si>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</si>
  <si>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</si>
  <si>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</si>
  <si>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</si>
  <si>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</si>
  <si>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</si>
  <si>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</si>
  <si>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</si>
  <si>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</si>
  <si>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</si>
  <si>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</si>
  <si>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</si>
  <si>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</si>
  <si>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</si>
  <si>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</si>
  <si>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</si>
  <si>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</si>
  <si>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</si>
  <si>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</si>
  <si>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</si>
  <si>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</si>
  <si>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</si>
  <si>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</si>
  <si>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</si>
  <si>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</si>
  <si>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</si>
  <si>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</si>
  <si>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</si>
  <si>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</si>
  <si>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</si>
  <si>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</si>
  <si>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</si>
  <si>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</si>
  <si>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</si>
  <si>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</si>
  <si>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</si>
  <si>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</si>
  <si>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</si>
  <si>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</si>
  <si>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</si>
  <si>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</si>
  <si>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</si>
  <si>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</si>
  <si>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</si>
  <si>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</si>
  <si>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</si>
  <si>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</si>
  <si>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</si>
  <si>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</si>
  <si>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</si>
  <si>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</si>
  <si>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</si>
  <si>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</si>
  <si>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</si>
  <si>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</si>
  <si>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</si>
  <si>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</si>
  <si>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</si>
  <si>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</si>
  <si>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</si>
  <si>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</si>
  <si>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</si>
  <si>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</si>
  <si>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</si>
  <si>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</si>
  <si>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</si>
  <si>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</si>
  <si>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</si>
  <si>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</si>
  <si>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</si>
  <si>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</si>
  <si>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</si>
  <si>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</si>
  <si>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</si>
  <si>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</si>
  <si>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</si>
  <si>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</si>
  <si>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</si>
  <si>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</si>
  <si>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</si>
  <si>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</si>
  <si>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</si>
  <si>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</si>
  <si>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</si>
  <si>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</si>
  <si>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</si>
  <si>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</si>
  <si>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</si>
  <si>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</si>
  <si>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</si>
  <si>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</si>
  <si>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</si>
  <si>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</si>
  <si>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</si>
  <si>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</si>
  <si>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</si>
  <si>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</si>
  <si>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</si>
  <si>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</si>
  <si>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</si>
  <si>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</si>
  <si>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</si>
  <si>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</si>
  <si>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</si>
  <si>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</si>
  <si>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</si>
  <si>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</si>
  <si>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</si>
  <si>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</si>
  <si>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</si>
  <si>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</si>
  <si>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</si>
  <si>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</si>
  <si>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</si>
  <si>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</si>
  <si>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</si>
  <si>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</si>
  <si>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</si>
  <si>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</si>
  <si>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</si>
  <si>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</si>
  <si>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</si>
  <si>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</si>
  <si>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</si>
  <si>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</si>
  <si>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</si>
  <si>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</si>
  <si>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</si>
  <si>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</si>
  <si>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</si>
  <si>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</si>
  <si>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</si>
  <si>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</si>
  <si>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</si>
  <si>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</si>
  <si>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</si>
  <si>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</si>
  <si>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</si>
  <si>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</si>
  <si>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</si>
  <si>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</si>
  <si>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</si>
  <si>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</si>
  <si>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</si>
  <si>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</si>
  <si>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</si>
  <si>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</si>
  <si>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</si>
  <si>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</si>
  <si>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</si>
  <si>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</si>
  <si>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</si>
  <si>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</si>
  <si>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</si>
  <si>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</si>
  <si>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</si>
  <si>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</si>
  <si>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</si>
  <si>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</si>
  <si>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</si>
  <si>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</si>
  <si>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</si>
  <si>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</si>
  <si>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</si>
  <si>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</si>
  <si>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</si>
  <si>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</si>
  <si>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</si>
  <si>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</si>
  <si>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</si>
  <si>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</si>
  <si>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</si>
  <si>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</si>
  <si>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</si>
  <si>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</si>
  <si>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</si>
  <si>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</si>
  <si>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</si>
  <si>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</si>
  <si>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</si>
  <si>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</si>
  <si>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</si>
  <si>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</si>
  <si>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</si>
  <si>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</si>
  <si>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</si>
  <si>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</si>
  <si>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</si>
  <si>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</si>
  <si>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</si>
  <si>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</si>
  <si>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</si>
  <si>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</si>
  <si>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</si>
  <si>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</si>
  <si>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</si>
  <si>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</si>
  <si>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</si>
  <si>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</si>
  <si>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</si>
  <si>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</si>
  <si>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</si>
  <si>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</si>
  <si>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</si>
  <si>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</si>
  <si>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</si>
  <si>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</si>
  <si>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</si>
  <si>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</si>
  <si>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</si>
  <si>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</si>
  <si>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</si>
  <si>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</si>
  <si>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</si>
  <si>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</si>
  <si>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</si>
  <si>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</si>
  <si>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</si>
  <si>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</si>
  <si>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</si>
  <si>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</si>
  <si>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</si>
  <si>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</si>
  <si>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</si>
  <si>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</si>
  <si>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</si>
  <si>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</si>
  <si>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</si>
  <si>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</si>
  <si>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</si>
  <si>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</si>
  <si>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</si>
  <si>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</si>
  <si>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</si>
  <si>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</si>
  <si>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</si>
  <si>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</si>
  <si>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</si>
  <si>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</si>
  <si>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</si>
  <si>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</si>
  <si>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</si>
  <si>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</si>
  <si>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</si>
  <si>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</si>
  <si>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</si>
  <si>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</si>
  <si>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</si>
  <si>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</si>
  <si>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</si>
  <si>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</si>
  <si>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</si>
  <si>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</si>
  <si>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</si>
  <si>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</si>
  <si>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</si>
  <si>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</si>
  <si>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</si>
  <si>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</si>
  <si>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</si>
  <si>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</si>
  <si>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</si>
  <si>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</si>
  <si>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</si>
  <si>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</si>
  <si>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</si>
  <si>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</si>
  <si>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</si>
  <si>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</si>
  <si>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</si>
  <si>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</si>
  <si>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</si>
  <si>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</si>
  <si>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</si>
  <si>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</si>
  <si>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</si>
  <si>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</si>
  <si>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</si>
  <si>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</si>
  <si>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</si>
  <si>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</si>
  <si>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</si>
  <si>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</si>
  <si>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</si>
  <si>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</si>
  <si>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</si>
  <si>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</si>
  <si>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</si>
  <si>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</si>
  <si>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</si>
  <si>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</si>
  <si>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</si>
  <si>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</si>
  <si>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</si>
  <si>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</si>
  <si>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</si>
  <si>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</si>
  <si>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</si>
  <si>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</si>
  <si>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</si>
  <si>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</si>
  <si>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</si>
  <si>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</si>
  <si>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</si>
  <si>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</si>
  <si>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</si>
  <si>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</si>
  <si>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</si>
  <si>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</si>
  <si>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</si>
  <si>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</si>
  <si>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</si>
  <si>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</si>
  <si>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</si>
  <si>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</si>
  <si>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</si>
  <si>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</si>
  <si>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</si>
  <si>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</si>
  <si>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</si>
  <si>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</si>
  <si>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</si>
  <si>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</si>
  <si>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</si>
  <si>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</si>
  <si>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</si>
  <si>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</si>
  <si>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</si>
  <si>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</si>
  <si>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</si>
  <si>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</si>
  <si>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</si>
  <si>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</si>
  <si>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</si>
  <si>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</si>
  <si>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</si>
  <si>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</si>
  <si>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</si>
  <si>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</si>
  <si>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</si>
  <si>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</si>
  <si>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</si>
  <si>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</si>
  <si>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</si>
  <si>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</si>
  <si>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</si>
  <si>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</si>
  <si>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</si>
  <si>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</si>
  <si>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</si>
  <si>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</si>
  <si>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</si>
  <si>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</si>
  <si>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</si>
  <si>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</si>
  <si>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</si>
  <si>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</si>
  <si>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</si>
  <si>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</si>
  <si>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</si>
  <si>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</si>
  <si>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</si>
  <si>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</si>
  <si>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</si>
  <si>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</si>
  <si>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</si>
  <si>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</si>
  <si>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</si>
  <si>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</si>
  <si>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</si>
  <si>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</si>
  <si>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</si>
  <si>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</si>
  <si>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</si>
  <si>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</si>
  <si>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</si>
  <si>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</si>
  <si>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</si>
  <si>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</si>
  <si>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</si>
  <si>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</si>
  <si>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</si>
  <si>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</si>
  <si>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</si>
  <si>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</si>
  <si>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</si>
  <si>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</si>
  <si>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</si>
  <si>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</si>
  <si>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</si>
  <si>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</si>
  <si>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</si>
  <si>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</si>
  <si>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</si>
  <si>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</si>
  <si>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</si>
  <si>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</si>
  <si>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</si>
  <si>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</si>
  <si>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</si>
  <si>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</si>
  <si>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</si>
  <si>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</si>
  <si>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</si>
  <si>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</si>
  <si>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</si>
  <si>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</si>
  <si>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</si>
  <si>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</si>
  <si>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</si>
  <si>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</si>
  <si>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</si>
  <si>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</si>
  <si>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</si>
  <si>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</si>
  <si>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</si>
  <si>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</si>
  <si>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</si>
  <si>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</si>
  <si>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</si>
  <si>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</si>
  <si>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</si>
  <si>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</si>
  <si>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</si>
  <si>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</si>
  <si>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</si>
  <si>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</si>
  <si>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</si>
  <si>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</si>
  <si>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</si>
  <si>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</si>
  <si>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</si>
  <si>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</si>
  <si>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</si>
  <si>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</si>
  <si>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</si>
  <si>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</si>
  <si>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</si>
  <si>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</si>
  <si>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</si>
  <si>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</si>
  <si>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</si>
  <si>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</si>
  <si>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</si>
  <si>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</si>
  <si>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</si>
  <si>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</si>
  <si>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</si>
  <si>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</si>
  <si>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</si>
  <si>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</si>
  <si>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</si>
  <si>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</si>
  <si>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</si>
  <si>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</si>
  <si>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</si>
  <si>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</si>
  <si>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</si>
  <si>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</si>
  <si>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</si>
  <si>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</si>
  <si>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</si>
  <si>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</si>
  <si>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</si>
  <si>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</si>
  <si>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</si>
  <si>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</si>
  <si>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</si>
  <si>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</si>
  <si>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</si>
  <si>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</si>
  <si>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</si>
  <si>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</si>
  <si>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</si>
  <si>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</si>
  <si>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</si>
  <si>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</si>
  <si>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</si>
  <si>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</si>
  <si>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</si>
  <si>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</si>
  <si>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</si>
  <si>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</si>
  <si>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</si>
  <si>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</si>
  <si>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</si>
  <si>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</si>
  <si>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</si>
  <si>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</si>
  <si>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</si>
  <si>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</si>
  <si>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</si>
  <si>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</si>
  <si>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</si>
  <si>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</si>
  <si>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</si>
  <si>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</si>
  <si>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</si>
  <si>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</si>
  <si>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</si>
  <si>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</si>
  <si>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</si>
  <si>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</si>
  <si>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</si>
  <si>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</si>
  <si>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</si>
  <si>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</si>
  <si>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</si>
  <si>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</si>
  <si>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</si>
  <si>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</si>
  <si>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</si>
  <si>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</si>
  <si>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</si>
  <si>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</si>
  <si>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</si>
  <si>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</si>
  <si>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</si>
  <si>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</si>
  <si>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</si>
  <si>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</si>
  <si>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</si>
  <si>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</si>
  <si>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</si>
  <si>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</si>
  <si>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</si>
  <si>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</si>
  <si>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</si>
  <si>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</si>
  <si>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</si>
  <si>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</si>
  <si>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</si>
  <si>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</si>
  <si>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</si>
  <si>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</si>
  <si>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</si>
  <si>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</si>
  <si>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</si>
  <si>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</si>
  <si>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</si>
  <si>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</si>
  <si>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</si>
  <si>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</si>
  <si>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</si>
  <si>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</si>
  <si>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</si>
  <si>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</si>
  <si>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</si>
  <si>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</si>
  <si>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</si>
  <si>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</si>
  <si>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</si>
  <si>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</si>
  <si>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</si>
  <si>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</si>
  <si>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</si>
  <si>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</si>
  <si>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</si>
  <si>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</si>
  <si>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</si>
  <si>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</si>
  <si>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</si>
  <si>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</si>
  <si>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</si>
  <si>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</si>
  <si>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</si>
  <si>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</si>
  <si>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</si>
  <si>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</si>
  <si>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</si>
  <si>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</si>
  <si>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</si>
  <si>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</si>
  <si>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</si>
  <si>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</si>
  <si>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</si>
  <si>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</si>
  <si>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</si>
  <si>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</si>
  <si>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</si>
  <si>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</si>
  <si>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</si>
  <si>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</si>
  <si>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</si>
  <si>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</si>
  <si>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</si>
  <si>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</si>
  <si>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</si>
  <si>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</si>
  <si>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</si>
  <si>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</si>
  <si>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</si>
  <si>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</si>
  <si>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</si>
  <si>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</si>
  <si>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</si>
  <si>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</si>
  <si>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</si>
  <si>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</si>
  <si>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</si>
  <si>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</si>
  <si>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</si>
  <si>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</si>
  <si>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</si>
  <si>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</si>
  <si>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</si>
  <si>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</si>
  <si>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</si>
  <si>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</si>
  <si>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</si>
  <si>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</si>
  <si>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</si>
  <si>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</si>
  <si>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</si>
  <si>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</si>
  <si>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</si>
  <si>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</si>
  <si>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</si>
  <si>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</si>
  <si>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</si>
  <si>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</si>
  <si>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</si>
  <si>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</si>
  <si>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</si>
  <si>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</si>
  <si>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</si>
  <si>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</si>
  <si>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</si>
  <si>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</si>
  <si>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</si>
  <si>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</si>
  <si>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</si>
  <si>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</si>
  <si>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</si>
  <si>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</si>
  <si>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</si>
  <si>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</si>
  <si>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</si>
  <si>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</si>
  <si>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</si>
  <si>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</si>
  <si>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</si>
  <si>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</si>
  <si>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</si>
  <si>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</si>
  <si>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</si>
  <si>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</si>
  <si>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</si>
  <si>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</si>
  <si>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</si>
  <si>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</si>
  <si>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</si>
  <si>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</si>
  <si>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</si>
  <si>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</si>
  <si>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</si>
  <si>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</si>
  <si>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</si>
  <si>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</si>
  <si>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</si>
  <si>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</si>
  <si>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</si>
  <si>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</si>
  <si>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</si>
  <si>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</si>
  <si>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</si>
  <si>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</si>
  <si>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</si>
  <si>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</si>
  <si>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</si>
  <si>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</si>
  <si>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</si>
  <si>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</si>
  <si>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</si>
  <si>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</si>
  <si>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</si>
  <si>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</si>
  <si>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</si>
  <si>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</si>
  <si>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</si>
  <si>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</si>
  <si>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</si>
  <si>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</si>
  <si>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</si>
  <si>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</si>
  <si>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</si>
  <si>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</si>
  <si>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</si>
  <si>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</si>
  <si>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</si>
  <si>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</si>
  <si>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</si>
  <si>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</si>
  <si>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</si>
  <si>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</si>
  <si>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</si>
  <si>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</si>
  <si>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</si>
  <si>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</si>
  <si>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</si>
  <si>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</si>
  <si>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</si>
  <si>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</si>
  <si>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</si>
  <si>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</si>
  <si>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</si>
  <si>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</si>
  <si>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</si>
  <si>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</si>
  <si>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</si>
  <si>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</si>
  <si>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</si>
  <si>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</si>
  <si>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</si>
  <si>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</si>
  <si>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</si>
  <si>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</si>
  <si>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</si>
  <si>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</si>
  <si>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</si>
  <si>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</si>
  <si>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</si>
  <si>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</si>
  <si>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</si>
  <si>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</si>
  <si>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</si>
  <si>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</si>
  <si>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</si>
  <si>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</si>
  <si>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</si>
  <si>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</si>
  <si>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</si>
  <si>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</si>
  <si>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</si>
  <si>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</si>
  <si>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</si>
  <si>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</si>
  <si>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</si>
  <si>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</si>
  <si>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</si>
  <si>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</si>
  <si>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</si>
  <si>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</si>
  <si>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</si>
  <si>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</si>
  <si>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</si>
  <si>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</si>
  <si>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</si>
  <si>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</si>
  <si>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</si>
  <si>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</si>
  <si>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</si>
  <si>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</si>
  <si>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</si>
  <si>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</si>
  <si>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</si>
  <si>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</si>
  <si>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</si>
  <si>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</si>
  <si>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</si>
  <si>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</si>
  <si>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</si>
  <si>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</si>
  <si>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</si>
  <si>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</si>
  <si>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</si>
  <si>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</si>
  <si>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</si>
  <si>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</si>
  <si>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</si>
  <si>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</si>
  <si>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</si>
  <si>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</si>
  <si>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</si>
  <si>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</si>
  <si>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</si>
  <si>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</si>
  <si>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</si>
  <si>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</si>
  <si>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</si>
  <si>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</si>
  <si>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</si>
  <si>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</si>
  <si>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</si>
  <si>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</si>
  <si>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</si>
  <si>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</si>
  <si>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</si>
  <si>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</si>
  <si>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</si>
  <si>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</si>
  <si>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</si>
  <si>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</si>
  <si>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</si>
  <si>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</si>
  <si>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</si>
  <si>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</si>
  <si>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</si>
  <si>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</si>
  <si>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</si>
  <si>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</si>
  <si>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</si>
  <si>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</si>
  <si>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</si>
  <si>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</si>
  <si>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</si>
  <si>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</si>
  <si>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</si>
  <si>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</si>
  <si>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</si>
  <si>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</si>
  <si>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</si>
  <si>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</si>
  <si>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</si>
  <si>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</si>
  <si>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</si>
  <si>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</si>
  <si>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</si>
  <si>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</si>
  <si>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</si>
  <si>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</si>
  <si>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</si>
  <si>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</si>
  <si>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</si>
  <si>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</si>
  <si>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</si>
  <si>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</si>
  <si>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</si>
  <si>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</si>
  <si>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</si>
  <si>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</si>
  <si>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</si>
  <si>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</si>
  <si>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</si>
  <si>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</si>
  <si>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</si>
  <si>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</si>
  <si>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</si>
  <si>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</si>
  <si>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</si>
  <si>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</si>
  <si>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</si>
  <si>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</si>
  <si>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</si>
  <si>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</si>
  <si>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</si>
  <si>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</si>
  <si>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</si>
  <si>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</si>
  <si>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</si>
  <si>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</si>
  <si>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</si>
  <si>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</si>
  <si>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</si>
  <si>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</si>
  <si>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</si>
  <si>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</si>
  <si>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</si>
  <si>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</si>
  <si>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</si>
  <si>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</si>
  <si>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</si>
  <si>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</si>
  <si>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</si>
  <si>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</si>
  <si>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</si>
  <si>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</si>
  <si>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</si>
  <si>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</si>
  <si>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</si>
  <si>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</si>
  <si>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</si>
  <si>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</si>
  <si>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</si>
  <si>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</si>
  <si>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</si>
  <si>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</si>
  <si>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</si>
  <si>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</si>
  <si>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</si>
  <si>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</si>
  <si>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</si>
  <si>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</si>
  <si>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</si>
  <si>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</si>
  <si>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</si>
  <si>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</si>
  <si>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</si>
  <si>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</si>
  <si>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</si>
  <si>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</si>
  <si>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</si>
  <si>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</si>
  <si>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</si>
  <si>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</si>
  <si>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</si>
  <si>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</si>
  <si>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</si>
  <si>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</si>
  <si>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</si>
  <si>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</si>
  <si>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</si>
  <si>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</si>
  <si>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</si>
  <si>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</si>
  <si>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</si>
  <si>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</si>
  <si>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</si>
  <si>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</si>
  <si>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</si>
  <si>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</si>
  <si>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</si>
  <si>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</si>
  <si>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</si>
  <si>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</si>
  <si>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</si>
  <si>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</si>
  <si>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</si>
  <si>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</si>
  <si>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</si>
  <si>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</si>
  <si>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</si>
  <si>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</si>
  <si>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</si>
  <si>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</si>
  <si>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</si>
  <si>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</si>
  <si>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</si>
  <si>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</si>
  <si>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</si>
  <si>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</si>
  <si>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</si>
  <si>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</si>
  <si>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</si>
  <si>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</si>
  <si>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</si>
  <si>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</si>
  <si>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</si>
  <si>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</si>
  <si>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</si>
  <si>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</si>
  <si>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</si>
  <si>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</si>
  <si>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</si>
  <si>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</si>
  <si>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</si>
  <si>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</si>
  <si>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</si>
  <si>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</si>
  <si>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</si>
  <si>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</si>
  <si>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</si>
  <si>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</si>
  <si>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</si>
  <si>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</si>
  <si>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</si>
  <si>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</si>
  <si>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</si>
  <si>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</si>
  <si>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</si>
  <si>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</si>
  <si>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</si>
  <si>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</si>
  <si>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</si>
  <si>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</si>
  <si>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</si>
  <si>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</si>
  <si>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</si>
  <si>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</si>
  <si>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</si>
  <si>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</si>
  <si>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</si>
  <si>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</si>
  <si>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</si>
  <si>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</si>
  <si>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</si>
  <si>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</si>
  <si>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</si>
  <si>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</si>
  <si>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</si>
  <si>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</si>
  <si>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</si>
  <si>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</si>
  <si>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</si>
  <si>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</si>
  <si>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</si>
  <si>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</si>
  <si>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</si>
  <si>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</si>
  <si>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</si>
  <si>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</si>
  <si>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</si>
  <si>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</si>
  <si>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</si>
  <si>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</si>
  <si>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</si>
  <si>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</si>
  <si>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</si>
  <si>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</si>
  <si>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</si>
  <si>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</si>
  <si>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</si>
  <si>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</si>
  <si>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</si>
  <si>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</si>
  <si>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</si>
  <si>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</si>
  <si>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</si>
  <si>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</si>
  <si>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</si>
  <si>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</si>
  <si>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</si>
  <si>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</si>
  <si>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</si>
  <si>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</si>
  <si>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</si>
  <si>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</si>
  <si>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</si>
  <si>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</si>
  <si>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</si>
  <si>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</si>
  <si>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</si>
  <si>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</si>
  <si>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</si>
  <si>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</si>
  <si>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</si>
  <si>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</si>
  <si>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</si>
  <si>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</si>
  <si>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</si>
  <si>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</si>
  <si>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</si>
  <si>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</si>
  <si>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</si>
  <si>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</si>
  <si>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</si>
  <si>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</si>
  <si>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</si>
  <si>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</si>
  <si>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</si>
  <si>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</si>
  <si>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</si>
  <si>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</si>
  <si>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</si>
  <si>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</si>
  <si>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</si>
  <si>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</si>
  <si>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</si>
  <si>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</si>
  <si>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</si>
  <si>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</si>
  <si>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</si>
  <si>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</si>
  <si>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</si>
  <si>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</si>
  <si>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</si>
  <si>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</si>
  <si>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</si>
  <si>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</si>
  <si>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</si>
  <si>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</si>
  <si>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</si>
  <si>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</si>
  <si>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</si>
  <si>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</si>
  <si>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</si>
  <si>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</si>
  <si>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</si>
  <si>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</si>
  <si>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</si>
  <si>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</si>
  <si>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</si>
  <si>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</si>
  <si>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</si>
  <si>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</si>
  <si>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</si>
  <si>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</si>
  <si>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</si>
  <si>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</si>
  <si>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</si>
  <si>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</si>
  <si>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</si>
  <si>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</si>
  <si>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</si>
  <si>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</si>
  <si>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</si>
  <si>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</si>
  <si>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</si>
  <si>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</si>
  <si>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</si>
  <si>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</si>
  <si>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</si>
  <si>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</si>
  <si>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</si>
  <si>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</si>
  <si>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</si>
  <si>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</si>
  <si>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</si>
  <si>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</si>
  <si>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</si>
  <si>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</si>
  <si>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</si>
  <si>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</si>
  <si>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</si>
  <si>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</si>
  <si>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</si>
  <si>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</si>
  <si>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</si>
  <si>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</si>
  <si>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</si>
  <si>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</si>
  <si>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</si>
  <si>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</si>
  <si>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</si>
  <si>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</si>
  <si>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</si>
  <si>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</si>
  <si>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</si>
  <si>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</si>
  <si>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</si>
  <si>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</si>
  <si>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</si>
  <si>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</si>
  <si>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</si>
  <si>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</si>
  <si>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</si>
  <si>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</si>
  <si>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</si>
  <si>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</si>
  <si>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</si>
  <si>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</si>
  <si>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</si>
  <si>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</si>
  <si>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</si>
  <si>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</si>
  <si>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</si>
  <si>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</si>
  <si>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</si>
  <si>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</si>
  <si>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</si>
  <si>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</si>
  <si>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</si>
  <si>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</si>
  <si>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</si>
  <si>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</si>
  <si>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</si>
  <si>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</si>
  <si>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</si>
  <si>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</si>
  <si>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</si>
  <si>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</si>
  <si>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</si>
  <si>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</si>
  <si>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</si>
  <si>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</si>
  <si>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</si>
  <si>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</si>
  <si>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</si>
  <si>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</si>
  <si>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</si>
  <si>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</si>
  <si>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</si>
  <si>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</si>
  <si>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</si>
  <si>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</si>
  <si>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</si>
  <si>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</si>
  <si>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</si>
  <si>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</si>
  <si>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</si>
  <si>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</si>
  <si>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</si>
  <si>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</si>
  <si>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</si>
  <si>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</si>
  <si>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</si>
  <si>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</si>
  <si>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</si>
  <si>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</si>
  <si>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</si>
  <si>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</si>
  <si>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</si>
  <si>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</si>
  <si>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</si>
  <si>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</si>
  <si>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</si>
  <si>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</si>
  <si>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</si>
  <si>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</si>
  <si>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</si>
  <si>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</si>
  <si>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</si>
  <si>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</si>
  <si>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Палилула (Ниш)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</si>
</sst>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883</c:v>
                </c:pt>
                <c:pt idx="1">
                  <c:v>1029</c:v>
                </c:pt>
                <c:pt idx="2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852</c:v>
                </c:pt>
                <c:pt idx="1">
                  <c:v>1030</c:v>
                </c:pt>
                <c:pt idx="2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90208"/>
        <c:axId val="117791744"/>
      </c:barChart>
      <c:catAx>
        <c:axId val="1177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91744"/>
        <c:crosses val="autoZero"/>
        <c:auto val="1"/>
        <c:lblAlgn val="ctr"/>
        <c:lblOffset val="100"/>
        <c:noMultiLvlLbl val="0"/>
      </c:catAx>
      <c:valAx>
        <c:axId val="11779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90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68992"/>
        <c:axId val="122070528"/>
      </c:barChart>
      <c:catAx>
        <c:axId val="12206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70528"/>
        <c:crosses val="autoZero"/>
        <c:auto val="1"/>
        <c:lblAlgn val="ctr"/>
        <c:lblOffset val="100"/>
        <c:noMultiLvlLbl val="0"/>
      </c:catAx>
      <c:valAx>
        <c:axId val="12207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6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87296"/>
        <c:axId val="122088832"/>
      </c:barChart>
      <c:catAx>
        <c:axId val="1220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88832"/>
        <c:crosses val="autoZero"/>
        <c:auto val="1"/>
        <c:lblAlgn val="ctr"/>
        <c:lblOffset val="100"/>
        <c:noMultiLvlLbl val="0"/>
      </c:catAx>
      <c:valAx>
        <c:axId val="1220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8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08160"/>
        <c:axId val="122114048"/>
      </c:barChart>
      <c:catAx>
        <c:axId val="1221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14048"/>
        <c:crosses val="autoZero"/>
        <c:auto val="1"/>
        <c:lblAlgn val="ctr"/>
        <c:lblOffset val="100"/>
        <c:noMultiLvlLbl val="0"/>
      </c:catAx>
      <c:valAx>
        <c:axId val="1221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21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34912"/>
        <c:axId val="122136448"/>
      </c:barChart>
      <c:catAx>
        <c:axId val="1221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36448"/>
        <c:crosses val="autoZero"/>
        <c:auto val="1"/>
        <c:lblAlgn val="ctr"/>
        <c:lblOffset val="100"/>
        <c:noMultiLvlLbl val="0"/>
      </c:catAx>
      <c:valAx>
        <c:axId val="1221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3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28736"/>
        <c:axId val="122230272"/>
      </c:barChart>
      <c:catAx>
        <c:axId val="12222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0272"/>
        <c:crosses val="autoZero"/>
        <c:auto val="1"/>
        <c:lblAlgn val="ctr"/>
        <c:lblOffset val="100"/>
        <c:noMultiLvlLbl val="0"/>
      </c:catAx>
      <c:valAx>
        <c:axId val="12223027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28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68.347999999999999</c:v>
                </c:pt>
                <c:pt idx="1">
                  <c:v>68.347999999999999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56768"/>
        <c:axId val="122266752"/>
      </c:barChart>
      <c:catAx>
        <c:axId val="1222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66752"/>
        <c:crosses val="autoZero"/>
        <c:auto val="1"/>
        <c:lblAlgn val="ctr"/>
        <c:lblOffset val="100"/>
        <c:noMultiLvlLbl val="0"/>
      </c:catAx>
      <c:valAx>
        <c:axId val="122266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79424"/>
        <c:axId val="122280960"/>
      </c:barChart>
      <c:catAx>
        <c:axId val="1222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80960"/>
        <c:crosses val="autoZero"/>
        <c:auto val="1"/>
        <c:lblAlgn val="ctr"/>
        <c:lblOffset val="100"/>
        <c:noMultiLvlLbl val="0"/>
      </c:catAx>
      <c:valAx>
        <c:axId val="1222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3F-4F3A-868C-C72B6D0270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3F-4F3A-868C-C72B6D02702C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97728"/>
        <c:axId val="122303616"/>
      </c:barChart>
      <c:catAx>
        <c:axId val="1222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03616"/>
        <c:crosses val="autoZero"/>
        <c:auto val="1"/>
        <c:lblAlgn val="ctr"/>
        <c:lblOffset val="100"/>
        <c:noMultiLvlLbl val="0"/>
      </c:catAx>
      <c:valAx>
        <c:axId val="12230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9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12-49B7-B888-C21E572803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12-49B7-B888-C21E5728036E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32672"/>
        <c:axId val="122334208"/>
      </c:barChart>
      <c:catAx>
        <c:axId val="122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4208"/>
        <c:crosses val="autoZero"/>
        <c:auto val="1"/>
        <c:lblAlgn val="ctr"/>
        <c:lblOffset val="100"/>
        <c:noMultiLvlLbl val="0"/>
      </c:catAx>
      <c:valAx>
        <c:axId val="1223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32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16.726441380295778</c:v>
                </c:pt>
                <c:pt idx="1">
                  <c:v>62.93491462456241</c:v>
                </c:pt>
                <c:pt idx="2">
                  <c:v>20.338643995141815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209</c:v>
                </c:pt>
                <c:pt idx="1">
                  <c:v>315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08512"/>
        <c:axId val="117810304"/>
      </c:barChart>
      <c:catAx>
        <c:axId val="1178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10304"/>
        <c:crosses val="autoZero"/>
        <c:auto val="1"/>
        <c:lblAlgn val="ctr"/>
        <c:lblOffset val="100"/>
        <c:noMultiLvlLbl val="0"/>
      </c:catAx>
      <c:valAx>
        <c:axId val="1178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08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667776"/>
        <c:axId val="122669312"/>
      </c:barChart>
      <c:catAx>
        <c:axId val="1226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69312"/>
        <c:crosses val="autoZero"/>
        <c:auto val="1"/>
        <c:lblAlgn val="ctr"/>
        <c:lblOffset val="100"/>
        <c:noMultiLvlLbl val="0"/>
      </c:catAx>
      <c:valAx>
        <c:axId val="12266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66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774656"/>
        <c:axId val="122776192"/>
      </c:barChart>
      <c:catAx>
        <c:axId val="1227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76192"/>
        <c:crosses val="autoZero"/>
        <c:auto val="1"/>
        <c:lblAlgn val="ctr"/>
        <c:lblOffset val="100"/>
        <c:noMultiLvlLbl val="0"/>
      </c:catAx>
      <c:valAx>
        <c:axId val="1227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77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69.900000000000006</c:v>
                </c:pt>
                <c:pt idx="1">
                  <c:v>76.5</c:v>
                </c:pt>
                <c:pt idx="2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65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16000"/>
        <c:axId val="122817536"/>
      </c:barChart>
      <c:catAx>
        <c:axId val="1228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7536"/>
        <c:crosses val="autoZero"/>
        <c:auto val="1"/>
        <c:lblAlgn val="ctr"/>
        <c:lblOffset val="100"/>
        <c:noMultiLvlLbl val="0"/>
      </c:catAx>
      <c:valAx>
        <c:axId val="12281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6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1102</c:v>
                </c:pt>
                <c:pt idx="1">
                  <c:v>933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47232"/>
        <c:axId val="122848768"/>
      </c:barChart>
      <c:catAx>
        <c:axId val="1228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8768"/>
        <c:crosses val="autoZero"/>
        <c:auto val="1"/>
        <c:lblAlgn val="ctr"/>
        <c:lblOffset val="100"/>
        <c:noMultiLvlLbl val="0"/>
      </c:catAx>
      <c:valAx>
        <c:axId val="12284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4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35648"/>
        <c:axId val="123037184"/>
      </c:barChart>
      <c:catAx>
        <c:axId val="1230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37184"/>
        <c:crosses val="autoZero"/>
        <c:auto val="1"/>
        <c:lblAlgn val="ctr"/>
        <c:lblOffset val="100"/>
        <c:noMultiLvlLbl val="0"/>
      </c:catAx>
      <c:valAx>
        <c:axId val="1230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35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326</c:v>
                </c:pt>
                <c:pt idx="1">
                  <c:v>332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68800"/>
        <c:axId val="123070336"/>
      </c:barChart>
      <c:catAx>
        <c:axId val="1230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70336"/>
        <c:crosses val="autoZero"/>
        <c:auto val="1"/>
        <c:lblAlgn val="ctr"/>
        <c:lblOffset val="100"/>
        <c:noMultiLvlLbl val="0"/>
      </c:catAx>
      <c:valAx>
        <c:axId val="1230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2.1761806101307424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2.1876116310637994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2.2290490819461315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2.3919411302421945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2.597699507037222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3.0106451382439094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3.2135457598056729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3.4164463813674355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3.4535971993998715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3.6436379224119455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3.467885975566193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3.6022004715296139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3.4150175037508035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3.5721940415803384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3.3707222976352078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2.0118596842180465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1.4846038436807887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0.93162820604415242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238656"/>
        <c:axId val="123244544"/>
      </c:barChart>
      <c:catAx>
        <c:axId val="123238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244544"/>
        <c:crosses val="autoZero"/>
        <c:auto val="1"/>
        <c:lblAlgn val="ctr"/>
        <c:lblOffset val="100"/>
        <c:noMultiLvlLbl val="0"/>
      </c:catAx>
      <c:valAx>
        <c:axId val="1232445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23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2.3476459241265983</c:v>
                </c:pt>
                <c:pt idx="1">
                  <c:v>2.3490748017432308</c:v>
                </c:pt>
                <c:pt idx="2">
                  <c:v>2.4333785811245265</c:v>
                </c:pt>
                <c:pt idx="3">
                  <c:v>2.6748588983353576</c:v>
                </c:pt>
                <c:pt idx="4">
                  <c:v>2.7691648210330788</c:v>
                </c:pt>
                <c:pt idx="5">
                  <c:v>3.3435736229191972</c:v>
                </c:pt>
                <c:pt idx="6">
                  <c:v>3.5693362863470748</c:v>
                </c:pt>
                <c:pt idx="7">
                  <c:v>3.7722369079088374</c:v>
                </c:pt>
                <c:pt idx="8">
                  <c:v>3.8536829320568691</c:v>
                </c:pt>
                <c:pt idx="9">
                  <c:v>3.6550689433450021</c:v>
                </c:pt>
                <c:pt idx="10">
                  <c:v>3.4750303636493536</c:v>
                </c:pt>
                <c:pt idx="11">
                  <c:v>3.3650067871686793</c:v>
                </c:pt>
                <c:pt idx="12">
                  <c:v>3.247838822604844</c:v>
                </c:pt>
                <c:pt idx="13">
                  <c:v>3.0635136100592986</c:v>
                </c:pt>
                <c:pt idx="14">
                  <c:v>2.6005572622704864</c:v>
                </c:pt>
                <c:pt idx="15">
                  <c:v>1.5317568050296493</c:v>
                </c:pt>
                <c:pt idx="16">
                  <c:v>1.0816603557905264</c:v>
                </c:pt>
                <c:pt idx="17">
                  <c:v>0.69014788883332145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256832"/>
        <c:axId val="123258368"/>
      </c:barChart>
      <c:catAx>
        <c:axId val="123256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258368"/>
        <c:crosses val="autoZero"/>
        <c:auto val="1"/>
        <c:lblAlgn val="ctr"/>
        <c:lblOffset val="100"/>
        <c:noMultiLvlLbl val="0"/>
      </c:catAx>
      <c:valAx>
        <c:axId val="1232583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256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0.38443845698889401</c:v>
                </c:pt>
                <c:pt idx="1">
                  <c:v>0.47588726163745432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0.96931063941644213</c:v>
                </c:pt>
                <c:pt idx="1">
                  <c:v>0.74734407989543883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4.1138200696589342</c:v>
                </c:pt>
                <c:pt idx="1">
                  <c:v>1.5516605784376152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15.085102188341986</c:v>
                </c:pt>
                <c:pt idx="1">
                  <c:v>11.280538892054023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53.742524807780768</c:v>
                </c:pt>
                <c:pt idx="1">
                  <c:v>61.845236100405508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7.1203259512387458</c:v>
                </c:pt>
                <c:pt idx="1">
                  <c:v>7.6812225610777842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18.584477886574227</c:v>
                </c:pt>
                <c:pt idx="1">
                  <c:v>16.418110526492175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397248"/>
        <c:axId val="123398784"/>
      </c:barChart>
      <c:catAx>
        <c:axId val="12339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98784"/>
        <c:crosses val="autoZero"/>
        <c:auto val="1"/>
        <c:lblAlgn val="ctr"/>
        <c:lblOffset val="100"/>
        <c:noMultiLvlLbl val="0"/>
      </c:catAx>
      <c:valAx>
        <c:axId val="123398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97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23.976473680751791</c:v>
                </c:pt>
                <c:pt idx="1">
                  <c:v>20.329099500653509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23.401458894657289</c:v>
                </c:pt>
                <c:pt idx="1">
                  <c:v>27.58805589999665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52.162055595715316</c:v>
                </c:pt>
                <c:pt idx="1">
                  <c:v>51.462850631723576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0.46001182887559966</c:v>
                </c:pt>
                <c:pt idx="1">
                  <c:v>0.61999396762626091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463168"/>
        <c:axId val="123464704"/>
      </c:barChart>
      <c:catAx>
        <c:axId val="12346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64704"/>
        <c:crosses val="autoZero"/>
        <c:auto val="1"/>
        <c:lblAlgn val="ctr"/>
        <c:lblOffset val="100"/>
        <c:noMultiLvlLbl val="0"/>
      </c:catAx>
      <c:valAx>
        <c:axId val="123464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63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3592</c:v>
                </c:pt>
                <c:pt idx="1">
                  <c:v>3054</c:v>
                </c:pt>
                <c:pt idx="2">
                  <c:v>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3046</c:v>
                </c:pt>
                <c:pt idx="1">
                  <c:v>2605</c:v>
                </c:pt>
                <c:pt idx="2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38592"/>
        <c:axId val="117840128"/>
      </c:barChart>
      <c:catAx>
        <c:axId val="1178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40128"/>
        <c:crosses val="autoZero"/>
        <c:auto val="1"/>
        <c:lblAlgn val="ctr"/>
        <c:lblOffset val="100"/>
        <c:noMultiLvlLbl val="0"/>
      </c:catAx>
      <c:valAx>
        <c:axId val="11784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38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0</c:v>
                </c:pt>
                <c:pt idx="2">
                  <c:v>25</c:v>
                </c:pt>
                <c:pt idx="3">
                  <c:v>26</c:v>
                </c:pt>
                <c:pt idx="4">
                  <c:v>41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17</c:v>
                </c:pt>
                <c:pt idx="4">
                  <c:v>26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619200"/>
        <c:axId val="123620736"/>
      </c:barChart>
      <c:catAx>
        <c:axId val="12361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0736"/>
        <c:crosses val="autoZero"/>
        <c:auto val="1"/>
        <c:lblAlgn val="ctr"/>
        <c:lblOffset val="100"/>
        <c:noMultiLvlLbl val="0"/>
      </c:catAx>
      <c:valAx>
        <c:axId val="123620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0.63</c:v>
                </c:pt>
                <c:pt idx="1">
                  <c:v>0.32</c:v>
                </c:pt>
                <c:pt idx="3">
                  <c:v>0.43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669888"/>
        <c:axId val="123675776"/>
      </c:barChart>
      <c:catAx>
        <c:axId val="12366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75776"/>
        <c:crosses val="autoZero"/>
        <c:auto val="1"/>
        <c:lblAlgn val="ctr"/>
        <c:lblOffset val="100"/>
        <c:noMultiLvlLbl val="0"/>
      </c:catAx>
      <c:valAx>
        <c:axId val="123675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698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64.044585987261144</c:v>
                </c:pt>
                <c:pt idx="2">
                  <c:v>12.727272727272727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35.955414012738849</c:v>
                </c:pt>
                <c:pt idx="2">
                  <c:v>87.272727272727266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727232"/>
        <c:axId val="123745408"/>
      </c:barChart>
      <c:catAx>
        <c:axId val="12372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45408"/>
        <c:crosses val="autoZero"/>
        <c:auto val="1"/>
        <c:lblAlgn val="ctr"/>
        <c:lblOffset val="100"/>
        <c:noMultiLvlLbl val="0"/>
      </c:catAx>
      <c:valAx>
        <c:axId val="123745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27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329</c:v>
                </c:pt>
                <c:pt idx="1">
                  <c:v>294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315</c:v>
                </c:pt>
                <c:pt idx="1">
                  <c:v>311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93408"/>
        <c:axId val="123794944"/>
      </c:barChart>
      <c:catAx>
        <c:axId val="1237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94944"/>
        <c:crosses val="autoZero"/>
        <c:auto val="1"/>
        <c:lblAlgn val="ctr"/>
        <c:lblOffset val="100"/>
        <c:noMultiLvlLbl val="0"/>
      </c:catAx>
      <c:valAx>
        <c:axId val="123794944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79340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540</c:v>
                </c:pt>
                <c:pt idx="1">
                  <c:v>584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579</c:v>
                </c:pt>
                <c:pt idx="1">
                  <c:v>716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51136"/>
        <c:axId val="123852672"/>
      </c:barChart>
      <c:catAx>
        <c:axId val="1238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52672"/>
        <c:crosses val="autoZero"/>
        <c:auto val="1"/>
        <c:lblAlgn val="ctr"/>
        <c:lblOffset val="100"/>
        <c:noMultiLvlLbl val="0"/>
      </c:catAx>
      <c:valAx>
        <c:axId val="1238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8511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23.128094059405939</c:v>
                </c:pt>
                <c:pt idx="1">
                  <c:v>29.367323064924939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28.774752475247524</c:v>
                </c:pt>
                <c:pt idx="1">
                  <c:v>27.870930005849093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19.662747524752476</c:v>
                </c:pt>
                <c:pt idx="1">
                  <c:v>20.208617664262039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17.574257425742573</c:v>
                </c:pt>
                <c:pt idx="1">
                  <c:v>15.738935465002923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6.1726485148514847</c:v>
                </c:pt>
                <c:pt idx="1">
                  <c:v>4.6792747124195744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4.6875</c:v>
                </c:pt>
                <c:pt idx="1">
                  <c:v>2.134919087541431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376192"/>
        <c:axId val="124377728"/>
      </c:barChart>
      <c:catAx>
        <c:axId val="12437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77728"/>
        <c:crosses val="autoZero"/>
        <c:auto val="1"/>
        <c:lblAlgn val="ctr"/>
        <c:lblOffset val="100"/>
        <c:noMultiLvlLbl val="0"/>
      </c:catAx>
      <c:valAx>
        <c:axId val="124377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76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51.42</c:v>
                </c:pt>
                <c:pt idx="1">
                  <c:v>42.75</c:v>
                </c:pt>
                <c:pt idx="2">
                  <c:v>4.6500000000000004</c:v>
                </c:pt>
                <c:pt idx="3">
                  <c:v>0.83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55.89</c:v>
                </c:pt>
                <c:pt idx="1">
                  <c:v>37.159999999999997</c:v>
                </c:pt>
                <c:pt idx="2">
                  <c:v>5.56</c:v>
                </c:pt>
                <c:pt idx="3">
                  <c:v>1.02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415360"/>
        <c:axId val="124425344"/>
      </c:barChart>
      <c:catAx>
        <c:axId val="12441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5344"/>
        <c:crosses val="autoZero"/>
        <c:auto val="1"/>
        <c:lblAlgn val="ctr"/>
        <c:lblOffset val="100"/>
        <c:noMultiLvlLbl val="0"/>
      </c:catAx>
      <c:valAx>
        <c:axId val="12442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153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58466</c:v>
                </c:pt>
                <c:pt idx="1">
                  <c:v>66049</c:v>
                </c:pt>
                <c:pt idx="2">
                  <c:v>75353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62976"/>
        <c:axId val="124464512"/>
      </c:barChart>
      <c:catAx>
        <c:axId val="1244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64512"/>
        <c:crosses val="autoZero"/>
        <c:auto val="1"/>
        <c:lblAlgn val="ctr"/>
        <c:lblOffset val="100"/>
        <c:noMultiLvlLbl val="0"/>
      </c:catAx>
      <c:valAx>
        <c:axId val="12446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6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11822</c:v>
                </c:pt>
                <c:pt idx="1">
                  <c:v>12230</c:v>
                </c:pt>
                <c:pt idx="2">
                  <c:v>12617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12066</c:v>
                </c:pt>
                <c:pt idx="1">
                  <c:v>12383</c:v>
                </c:pt>
                <c:pt idx="2">
                  <c:v>12549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03936"/>
        <c:axId val="124505472"/>
      </c:barChart>
      <c:catAx>
        <c:axId val="1245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5472"/>
        <c:crosses val="autoZero"/>
        <c:auto val="1"/>
        <c:lblAlgn val="ctr"/>
        <c:lblOffset val="100"/>
        <c:noMultiLvlLbl val="0"/>
      </c:catAx>
      <c:valAx>
        <c:axId val="12450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39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49.3</c:v>
                </c:pt>
                <c:pt idx="2">
                  <c:v>1.2</c:v>
                </c:pt>
                <c:pt idx="3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53.6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76.019313304721024</c:v>
                </c:pt>
                <c:pt idx="1">
                  <c:v>81.225490196078425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23.980686695278969</c:v>
                </c:pt>
                <c:pt idx="1">
                  <c:v>18.774509803921568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942208"/>
        <c:axId val="124943744"/>
      </c:barChart>
      <c:catAx>
        <c:axId val="12494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943744"/>
        <c:crosses val="autoZero"/>
        <c:auto val="1"/>
        <c:lblAlgn val="ctr"/>
        <c:lblOffset val="100"/>
        <c:noMultiLvlLbl val="0"/>
      </c:catAx>
      <c:valAx>
        <c:axId val="1249437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9422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73440"/>
        <c:axId val="124974976"/>
      </c:barChart>
      <c:catAx>
        <c:axId val="1249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4976"/>
        <c:crosses val="autoZero"/>
        <c:auto val="1"/>
        <c:lblAlgn val="ctr"/>
        <c:lblOffset val="100"/>
        <c:noMultiLvlLbl val="0"/>
      </c:catAx>
      <c:valAx>
        <c:axId val="12497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90752"/>
        <c:axId val="125292544"/>
      </c:barChart>
      <c:catAx>
        <c:axId val="1252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92544"/>
        <c:crosses val="autoZero"/>
        <c:auto val="1"/>
        <c:lblAlgn val="ctr"/>
        <c:lblOffset val="100"/>
        <c:noMultiLvlLbl val="0"/>
      </c:catAx>
      <c:valAx>
        <c:axId val="12529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907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6.35</c:v>
                </c:pt>
                <c:pt idx="1">
                  <c:v>9.65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458688"/>
        <c:axId val="125464576"/>
      </c:barChart>
      <c:catAx>
        <c:axId val="1254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64576"/>
        <c:crosses val="autoZero"/>
        <c:auto val="1"/>
        <c:lblAlgn val="ctr"/>
        <c:lblOffset val="100"/>
        <c:noMultiLvlLbl val="0"/>
      </c:catAx>
      <c:valAx>
        <c:axId val="12546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4586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4997</c:v>
                </c:pt>
                <c:pt idx="1">
                  <c:v>6539</c:v>
                </c:pt>
                <c:pt idx="2">
                  <c:v>22323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2969</c:v>
                </c:pt>
                <c:pt idx="1">
                  <c:v>5085</c:v>
                </c:pt>
                <c:pt idx="2">
                  <c:v>22600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28704"/>
        <c:axId val="125542784"/>
      </c:barChart>
      <c:catAx>
        <c:axId val="1255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42784"/>
        <c:crosses val="autoZero"/>
        <c:auto val="1"/>
        <c:lblAlgn val="ctr"/>
        <c:lblOffset val="100"/>
        <c:noMultiLvlLbl val="0"/>
      </c:catAx>
      <c:valAx>
        <c:axId val="12554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52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10168</c:v>
                </c:pt>
                <c:pt idx="1">
                  <c:v>23268</c:v>
                </c:pt>
                <c:pt idx="2">
                  <c:v>42086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5658</c:v>
                </c:pt>
                <c:pt idx="1">
                  <c:v>14550</c:v>
                </c:pt>
                <c:pt idx="2">
                  <c:v>35193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787136"/>
        <c:axId val="125797120"/>
      </c:barChart>
      <c:catAx>
        <c:axId val="12578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97120"/>
        <c:crosses val="autoZero"/>
        <c:auto val="1"/>
        <c:lblAlgn val="ctr"/>
        <c:lblOffset val="100"/>
        <c:noMultiLvlLbl val="0"/>
      </c:catAx>
      <c:valAx>
        <c:axId val="125797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78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3.6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1.9</c:v>
                </c:pt>
                <c:pt idx="1">
                  <c:v>2.9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898112"/>
        <c:axId val="125916288"/>
      </c:barChart>
      <c:catAx>
        <c:axId val="12589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6288"/>
        <c:crosses val="autoZero"/>
        <c:auto val="1"/>
        <c:lblAlgn val="ctr"/>
        <c:lblOffset val="100"/>
        <c:noMultiLvlLbl val="0"/>
      </c:catAx>
      <c:valAx>
        <c:axId val="125916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89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972480"/>
        <c:axId val="125974016"/>
      </c:barChart>
      <c:catAx>
        <c:axId val="1259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74016"/>
        <c:crosses val="autoZero"/>
        <c:auto val="1"/>
        <c:lblAlgn val="ctr"/>
        <c:lblOffset val="100"/>
        <c:noMultiLvlLbl val="0"/>
      </c:catAx>
      <c:valAx>
        <c:axId val="125974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72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177.5</c:v>
                </c:pt>
                <c:pt idx="1">
                  <c:v>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66688"/>
        <c:axId val="126068224"/>
      </c:barChart>
      <c:catAx>
        <c:axId val="12606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8224"/>
        <c:crosses val="autoZero"/>
        <c:auto val="1"/>
        <c:lblAlgn val="ctr"/>
        <c:lblOffset val="100"/>
        <c:noMultiLvlLbl val="0"/>
      </c:catAx>
      <c:valAx>
        <c:axId val="12606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99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95</c:v>
                </c:pt>
                <c:pt idx="1">
                  <c:v>87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85856"/>
        <c:axId val="126187392"/>
      </c:barChart>
      <c:catAx>
        <c:axId val="126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87392"/>
        <c:crosses val="autoZero"/>
        <c:auto val="1"/>
        <c:lblAlgn val="ctr"/>
        <c:lblOffset val="100"/>
        <c:noMultiLvlLbl val="0"/>
      </c:catAx>
      <c:valAx>
        <c:axId val="12618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858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895936"/>
        <c:axId val="117897472"/>
      </c:barChart>
      <c:catAx>
        <c:axId val="11789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97472"/>
        <c:crosses val="autoZero"/>
        <c:auto val="1"/>
        <c:lblAlgn val="ctr"/>
        <c:lblOffset val="100"/>
        <c:noMultiLvlLbl val="0"/>
      </c:catAx>
      <c:valAx>
        <c:axId val="1178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59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883</c:v>
                </c:pt>
                <c:pt idx="1">
                  <c:v>1029</c:v>
                </c:pt>
                <c:pt idx="2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852</c:v>
                </c:pt>
                <c:pt idx="1">
                  <c:v>1030</c:v>
                </c:pt>
                <c:pt idx="2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61568"/>
        <c:axId val="129263104"/>
      </c:barChart>
      <c:catAx>
        <c:axId val="1292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63104"/>
        <c:crosses val="autoZero"/>
        <c:auto val="1"/>
        <c:lblAlgn val="ctr"/>
        <c:lblOffset val="100"/>
        <c:noMultiLvlLbl val="0"/>
      </c:catAx>
      <c:valAx>
        <c:axId val="1292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61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209</c:v>
                </c:pt>
                <c:pt idx="1">
                  <c:v>315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98816"/>
        <c:axId val="129300352"/>
      </c:barChart>
      <c:catAx>
        <c:axId val="1292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00352"/>
        <c:crosses val="autoZero"/>
        <c:auto val="1"/>
        <c:lblAlgn val="ctr"/>
        <c:lblOffset val="100"/>
        <c:noMultiLvlLbl val="0"/>
      </c:catAx>
      <c:valAx>
        <c:axId val="1293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9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3592</c:v>
                </c:pt>
                <c:pt idx="1">
                  <c:v>3054</c:v>
                </c:pt>
                <c:pt idx="2">
                  <c:v>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3046</c:v>
                </c:pt>
                <c:pt idx="1">
                  <c:v>2605</c:v>
                </c:pt>
                <c:pt idx="2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97504"/>
        <c:axId val="129399040"/>
      </c:barChart>
      <c:catAx>
        <c:axId val="1293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99040"/>
        <c:crosses val="autoZero"/>
        <c:auto val="1"/>
        <c:lblAlgn val="ctr"/>
        <c:lblOffset val="100"/>
        <c:noMultiLvlLbl val="0"/>
      </c:catAx>
      <c:valAx>
        <c:axId val="12939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97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53.6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9512576"/>
        <c:axId val="129514112"/>
      </c:barChart>
      <c:catAx>
        <c:axId val="12951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514112"/>
        <c:crosses val="autoZero"/>
        <c:auto val="1"/>
        <c:lblAlgn val="ctr"/>
        <c:lblOffset val="100"/>
        <c:noMultiLvlLbl val="0"/>
      </c:catAx>
      <c:valAx>
        <c:axId val="12951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5125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9574400"/>
        <c:axId val="129575936"/>
      </c:barChart>
      <c:catAx>
        <c:axId val="12957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575936"/>
        <c:crosses val="autoZero"/>
        <c:auto val="1"/>
        <c:lblAlgn val="ctr"/>
        <c:lblOffset val="100"/>
        <c:noMultiLvlLbl val="0"/>
      </c:catAx>
      <c:valAx>
        <c:axId val="129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574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509</c:v>
                </c:pt>
                <c:pt idx="1">
                  <c:v>129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379</c:v>
                </c:pt>
                <c:pt idx="1">
                  <c:v>166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32896"/>
        <c:axId val="129655168"/>
      </c:barChart>
      <c:catAx>
        <c:axId val="12963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655168"/>
        <c:crosses val="autoZero"/>
        <c:auto val="1"/>
        <c:lblAlgn val="ctr"/>
        <c:lblOffset val="100"/>
        <c:noMultiLvlLbl val="0"/>
      </c:catAx>
      <c:valAx>
        <c:axId val="1296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3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89</c:v>
                </c:pt>
                <c:pt idx="1">
                  <c:v>238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78336"/>
        <c:axId val="130102016"/>
      </c:barChart>
      <c:catAx>
        <c:axId val="12967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102016"/>
        <c:crosses val="autoZero"/>
        <c:auto val="1"/>
        <c:lblAlgn val="ctr"/>
        <c:lblOffset val="100"/>
        <c:noMultiLvlLbl val="0"/>
      </c:catAx>
      <c:valAx>
        <c:axId val="13010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7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24800"/>
        <c:axId val="130134784"/>
      </c:barChart>
      <c:catAx>
        <c:axId val="13012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134784"/>
        <c:crosses val="autoZero"/>
        <c:auto val="1"/>
        <c:lblAlgn val="ctr"/>
        <c:lblOffset val="100"/>
        <c:noMultiLvlLbl val="0"/>
      </c:catAx>
      <c:valAx>
        <c:axId val="1301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2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88416"/>
        <c:axId val="130189952"/>
      </c:barChart>
      <c:catAx>
        <c:axId val="1301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89952"/>
        <c:crosses val="autoZero"/>
        <c:auto val="1"/>
        <c:lblAlgn val="ctr"/>
        <c:lblOffset val="100"/>
        <c:noMultiLvlLbl val="0"/>
      </c:catAx>
      <c:valAx>
        <c:axId val="13018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28.6</c:v>
                </c:pt>
                <c:pt idx="1">
                  <c:v>24.9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68.5</c:v>
                </c:pt>
                <c:pt idx="1">
                  <c:v>15.4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</c:v>
                </c:pt>
                <c:pt idx="1">
                  <c:v>59.7</c:v>
                </c:pt>
                <c:pt idx="2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1477376"/>
        <c:axId val="121487360"/>
      </c:barChart>
      <c:catAx>
        <c:axId val="121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87360"/>
        <c:crosses val="autoZero"/>
        <c:auto val="1"/>
        <c:lblAlgn val="ctr"/>
        <c:lblOffset val="100"/>
        <c:noMultiLvlLbl val="0"/>
      </c:catAx>
      <c:valAx>
        <c:axId val="12148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1477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95296"/>
        <c:axId val="130296832"/>
      </c:barChart>
      <c:catAx>
        <c:axId val="130295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96832"/>
        <c:crosses val="autoZero"/>
        <c:auto val="1"/>
        <c:lblAlgn val="ctr"/>
        <c:lblOffset val="100"/>
        <c:noMultiLvlLbl val="0"/>
      </c:catAx>
      <c:valAx>
        <c:axId val="130296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9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52256"/>
        <c:axId val="130353792"/>
      </c:barChart>
      <c:catAx>
        <c:axId val="130352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53792"/>
        <c:crosses val="autoZero"/>
        <c:auto val="1"/>
        <c:lblAlgn val="ctr"/>
        <c:lblOffset val="100"/>
        <c:noMultiLvlLbl val="0"/>
      </c:catAx>
      <c:valAx>
        <c:axId val="130353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5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74656"/>
        <c:axId val="130401024"/>
      </c:barChart>
      <c:catAx>
        <c:axId val="1303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01024"/>
        <c:crosses val="autoZero"/>
        <c:auto val="1"/>
        <c:lblAlgn val="ctr"/>
        <c:lblOffset val="100"/>
        <c:noMultiLvlLbl val="0"/>
      </c:catAx>
      <c:valAx>
        <c:axId val="13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7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16.726441380295778</c:v>
                </c:pt>
                <c:pt idx="1">
                  <c:v>62.93491462456241</c:v>
                </c:pt>
                <c:pt idx="2">
                  <c:v>20.338643995141815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523904"/>
        <c:axId val="130525440"/>
      </c:barChart>
      <c:catAx>
        <c:axId val="1305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25440"/>
        <c:crosses val="autoZero"/>
        <c:auto val="1"/>
        <c:lblAlgn val="ctr"/>
        <c:lblOffset val="100"/>
        <c:noMultiLvlLbl val="0"/>
      </c:catAx>
      <c:valAx>
        <c:axId val="13052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52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602112"/>
        <c:axId val="130603648"/>
      </c:barChart>
      <c:catAx>
        <c:axId val="13060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03648"/>
        <c:crosses val="autoZero"/>
        <c:auto val="1"/>
        <c:lblAlgn val="ctr"/>
        <c:lblOffset val="100"/>
        <c:noMultiLvlLbl val="0"/>
      </c:catAx>
      <c:valAx>
        <c:axId val="13060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60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69.900000000000006</c:v>
                </c:pt>
                <c:pt idx="1">
                  <c:v>76.5</c:v>
                </c:pt>
                <c:pt idx="2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65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55744"/>
        <c:axId val="130657280"/>
      </c:barChart>
      <c:catAx>
        <c:axId val="13065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57280"/>
        <c:crosses val="autoZero"/>
        <c:auto val="1"/>
        <c:lblAlgn val="ctr"/>
        <c:lblOffset val="100"/>
        <c:noMultiLvlLbl val="0"/>
      </c:catAx>
      <c:valAx>
        <c:axId val="13065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5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1102</c:v>
                </c:pt>
                <c:pt idx="1">
                  <c:v>933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27936"/>
        <c:axId val="130729472"/>
      </c:barChart>
      <c:catAx>
        <c:axId val="1307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29472"/>
        <c:crosses val="autoZero"/>
        <c:auto val="1"/>
        <c:lblAlgn val="ctr"/>
        <c:lblOffset val="100"/>
        <c:noMultiLvlLbl val="0"/>
      </c:catAx>
      <c:valAx>
        <c:axId val="13072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22848"/>
        <c:axId val="131024384"/>
      </c:barChart>
      <c:catAx>
        <c:axId val="1310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24384"/>
        <c:crosses val="autoZero"/>
        <c:auto val="1"/>
        <c:lblAlgn val="ctr"/>
        <c:lblOffset val="100"/>
        <c:noMultiLvlLbl val="0"/>
      </c:catAx>
      <c:valAx>
        <c:axId val="1310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2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326</c:v>
                </c:pt>
                <c:pt idx="1">
                  <c:v>332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05152"/>
        <c:axId val="131106688"/>
      </c:barChart>
      <c:catAx>
        <c:axId val="1311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06688"/>
        <c:crosses val="autoZero"/>
        <c:auto val="1"/>
        <c:lblAlgn val="ctr"/>
        <c:lblOffset val="100"/>
        <c:noMultiLvlLbl val="0"/>
      </c:catAx>
      <c:valAx>
        <c:axId val="1311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0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502336"/>
        <c:axId val="121508224"/>
      </c:barChart>
      <c:catAx>
        <c:axId val="12150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08224"/>
        <c:crosses val="autoZero"/>
        <c:auto val="1"/>
        <c:lblAlgn val="ctr"/>
        <c:lblOffset val="100"/>
        <c:noMultiLvlLbl val="0"/>
      </c:catAx>
      <c:valAx>
        <c:axId val="12150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50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2.1761806101307424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2.1876116310637994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2.2290490819461315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2.3919411302421945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2.597699507037222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3.0106451382439094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3.2135457598056729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3.4164463813674355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3.4535971993998715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3.6436379224119455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3.467885975566193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3.6022004715296139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3.4150175037508035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3.5721940415803384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3.3707222976352078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2.0118596842180465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1.4846038436807887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0.93162820604415242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242240"/>
        <c:axId val="131252224"/>
      </c:barChart>
      <c:catAx>
        <c:axId val="1312422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1252224"/>
        <c:crosses val="autoZero"/>
        <c:auto val="1"/>
        <c:lblAlgn val="ctr"/>
        <c:lblOffset val="100"/>
        <c:noMultiLvlLbl val="0"/>
      </c:catAx>
      <c:valAx>
        <c:axId val="131252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1242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2.3476459241265983</c:v>
                </c:pt>
                <c:pt idx="1">
                  <c:v>2.3490748017432308</c:v>
                </c:pt>
                <c:pt idx="2">
                  <c:v>2.4333785811245265</c:v>
                </c:pt>
                <c:pt idx="3">
                  <c:v>2.6748588983353576</c:v>
                </c:pt>
                <c:pt idx="4">
                  <c:v>2.7691648210330788</c:v>
                </c:pt>
                <c:pt idx="5">
                  <c:v>3.3435736229191972</c:v>
                </c:pt>
                <c:pt idx="6">
                  <c:v>3.5693362863470748</c:v>
                </c:pt>
                <c:pt idx="7">
                  <c:v>3.7722369079088374</c:v>
                </c:pt>
                <c:pt idx="8">
                  <c:v>3.8536829320568691</c:v>
                </c:pt>
                <c:pt idx="9">
                  <c:v>3.6550689433450021</c:v>
                </c:pt>
                <c:pt idx="10">
                  <c:v>3.4750303636493536</c:v>
                </c:pt>
                <c:pt idx="11">
                  <c:v>3.3650067871686793</c:v>
                </c:pt>
                <c:pt idx="12">
                  <c:v>3.247838822604844</c:v>
                </c:pt>
                <c:pt idx="13">
                  <c:v>3.0635136100592986</c:v>
                </c:pt>
                <c:pt idx="14">
                  <c:v>2.6005572622704864</c:v>
                </c:pt>
                <c:pt idx="15">
                  <c:v>1.5317568050296493</c:v>
                </c:pt>
                <c:pt idx="16">
                  <c:v>1.0816603557905264</c:v>
                </c:pt>
                <c:pt idx="17">
                  <c:v>0.69014788883332145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263488"/>
        <c:axId val="131347200"/>
      </c:barChart>
      <c:catAx>
        <c:axId val="131263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1347200"/>
        <c:crosses val="autoZero"/>
        <c:auto val="1"/>
        <c:lblAlgn val="ctr"/>
        <c:lblOffset val="100"/>
        <c:noMultiLvlLbl val="0"/>
      </c:catAx>
      <c:valAx>
        <c:axId val="1313472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63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0.38443845698889401</c:v>
                </c:pt>
                <c:pt idx="1">
                  <c:v>0.47588726163745432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0.96931063941644213</c:v>
                </c:pt>
                <c:pt idx="1">
                  <c:v>0.74734407989543883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4.1138200696589342</c:v>
                </c:pt>
                <c:pt idx="1">
                  <c:v>1.5516605784376152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15.085102188341986</c:v>
                </c:pt>
                <c:pt idx="1">
                  <c:v>11.280538892054023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53.742524807780768</c:v>
                </c:pt>
                <c:pt idx="1">
                  <c:v>61.845236100405508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7.1203259512387458</c:v>
                </c:pt>
                <c:pt idx="1">
                  <c:v>7.6812225610777842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18.584477886574227</c:v>
                </c:pt>
                <c:pt idx="1">
                  <c:v>16.418110526492175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466368"/>
        <c:axId val="131467904"/>
      </c:barChart>
      <c:catAx>
        <c:axId val="13146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467904"/>
        <c:crosses val="autoZero"/>
        <c:auto val="1"/>
        <c:lblAlgn val="ctr"/>
        <c:lblOffset val="100"/>
        <c:noMultiLvlLbl val="0"/>
      </c:catAx>
      <c:valAx>
        <c:axId val="131467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466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23.976473680751791</c:v>
                </c:pt>
                <c:pt idx="1">
                  <c:v>20.329099500653509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23.401458894657289</c:v>
                </c:pt>
                <c:pt idx="1">
                  <c:v>27.58805589999665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52.162055595715316</c:v>
                </c:pt>
                <c:pt idx="1">
                  <c:v>51.462850631723576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0.46001182887559966</c:v>
                </c:pt>
                <c:pt idx="1">
                  <c:v>0.61999396762626091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239744"/>
        <c:axId val="134241280"/>
      </c:barChart>
      <c:catAx>
        <c:axId val="13423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41280"/>
        <c:crosses val="autoZero"/>
        <c:auto val="1"/>
        <c:lblAlgn val="ctr"/>
        <c:lblOffset val="100"/>
        <c:noMultiLvlLbl val="0"/>
      </c:catAx>
      <c:valAx>
        <c:axId val="13424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39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0</c:v>
                </c:pt>
                <c:pt idx="2">
                  <c:v>25</c:v>
                </c:pt>
                <c:pt idx="3">
                  <c:v>26</c:v>
                </c:pt>
                <c:pt idx="4">
                  <c:v>41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17</c:v>
                </c:pt>
                <c:pt idx="4">
                  <c:v>26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346624"/>
        <c:axId val="134348160"/>
      </c:barChart>
      <c:catAx>
        <c:axId val="13434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48160"/>
        <c:crosses val="autoZero"/>
        <c:auto val="1"/>
        <c:lblAlgn val="ctr"/>
        <c:lblOffset val="100"/>
        <c:noMultiLvlLbl val="0"/>
      </c:catAx>
      <c:valAx>
        <c:axId val="13434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4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0.63</c:v>
                </c:pt>
                <c:pt idx="1">
                  <c:v>0.32</c:v>
                </c:pt>
                <c:pt idx="3">
                  <c:v>0.43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872448"/>
        <c:axId val="135009408"/>
      </c:barChart>
      <c:catAx>
        <c:axId val="13487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09408"/>
        <c:crosses val="autoZero"/>
        <c:auto val="1"/>
        <c:lblAlgn val="ctr"/>
        <c:lblOffset val="100"/>
        <c:noMultiLvlLbl val="0"/>
      </c:catAx>
      <c:valAx>
        <c:axId val="1350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87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64.044585987261144</c:v>
                </c:pt>
                <c:pt idx="2">
                  <c:v>12.727272727272727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35.955414012738849</c:v>
                </c:pt>
                <c:pt idx="2">
                  <c:v>87.272727272727266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056768"/>
        <c:axId val="135062656"/>
      </c:barChart>
      <c:catAx>
        <c:axId val="1350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62656"/>
        <c:crosses val="autoZero"/>
        <c:auto val="1"/>
        <c:lblAlgn val="ctr"/>
        <c:lblOffset val="100"/>
        <c:noMultiLvlLbl val="0"/>
      </c:catAx>
      <c:valAx>
        <c:axId val="135062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56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02688"/>
        <c:axId val="135204224"/>
      </c:barChart>
      <c:catAx>
        <c:axId val="135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04224"/>
        <c:crosses val="autoZero"/>
        <c:auto val="1"/>
        <c:lblAlgn val="ctr"/>
        <c:lblOffset val="100"/>
        <c:noMultiLvlLbl val="0"/>
      </c:catAx>
      <c:valAx>
        <c:axId val="13520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0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329</c:v>
                </c:pt>
                <c:pt idx="1">
                  <c:v>294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315</c:v>
                </c:pt>
                <c:pt idx="1">
                  <c:v>311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280512"/>
        <c:axId val="135282048"/>
      </c:barChart>
      <c:catAx>
        <c:axId val="1352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82048"/>
        <c:crosses val="autoZero"/>
        <c:auto val="1"/>
        <c:lblAlgn val="ctr"/>
        <c:lblOffset val="100"/>
        <c:noMultiLvlLbl val="0"/>
      </c:catAx>
      <c:valAx>
        <c:axId val="1352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280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540</c:v>
                </c:pt>
                <c:pt idx="1">
                  <c:v>584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579</c:v>
                </c:pt>
                <c:pt idx="1">
                  <c:v>716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21856"/>
        <c:axId val="135356416"/>
      </c:barChart>
      <c:catAx>
        <c:axId val="13532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56416"/>
        <c:crosses val="autoZero"/>
        <c:auto val="1"/>
        <c:lblAlgn val="ctr"/>
        <c:lblOffset val="100"/>
        <c:noMultiLvlLbl val="0"/>
      </c:catAx>
      <c:valAx>
        <c:axId val="13535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32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509</c:v>
                </c:pt>
                <c:pt idx="1">
                  <c:v>129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379</c:v>
                </c:pt>
                <c:pt idx="1">
                  <c:v>166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40608"/>
        <c:axId val="121542144"/>
      </c:barChart>
      <c:catAx>
        <c:axId val="1215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42144"/>
        <c:crosses val="autoZero"/>
        <c:auto val="1"/>
        <c:lblAlgn val="ctr"/>
        <c:lblOffset val="100"/>
        <c:noMultiLvlLbl val="0"/>
      </c:catAx>
      <c:valAx>
        <c:axId val="12154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40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23.128094059405939</c:v>
                </c:pt>
                <c:pt idx="1">
                  <c:v>29.367323064924939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28.774752475247524</c:v>
                </c:pt>
                <c:pt idx="1">
                  <c:v>27.870930005849093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19.662747524752476</c:v>
                </c:pt>
                <c:pt idx="1">
                  <c:v>20.208617664262039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17.574257425742573</c:v>
                </c:pt>
                <c:pt idx="1">
                  <c:v>15.738935465002923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6.1726485148514847</c:v>
                </c:pt>
                <c:pt idx="1">
                  <c:v>4.6792747124195744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4.6875</c:v>
                </c:pt>
                <c:pt idx="1">
                  <c:v>2.134919087541431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502464"/>
        <c:axId val="137838976"/>
      </c:barChart>
      <c:catAx>
        <c:axId val="135502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38976"/>
        <c:crosses val="autoZero"/>
        <c:auto val="1"/>
        <c:lblAlgn val="ctr"/>
        <c:lblOffset val="100"/>
        <c:noMultiLvlLbl val="0"/>
      </c:catAx>
      <c:valAx>
        <c:axId val="137838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02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51.42</c:v>
                </c:pt>
                <c:pt idx="1">
                  <c:v>42.75</c:v>
                </c:pt>
                <c:pt idx="2">
                  <c:v>4.6500000000000004</c:v>
                </c:pt>
                <c:pt idx="3">
                  <c:v>0.83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55.89</c:v>
                </c:pt>
                <c:pt idx="1">
                  <c:v>37.159999999999997</c:v>
                </c:pt>
                <c:pt idx="2">
                  <c:v>5.56</c:v>
                </c:pt>
                <c:pt idx="3">
                  <c:v>1.02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880704"/>
        <c:axId val="137882240"/>
      </c:barChart>
      <c:catAx>
        <c:axId val="13788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82240"/>
        <c:crosses val="autoZero"/>
        <c:auto val="1"/>
        <c:lblAlgn val="ctr"/>
        <c:lblOffset val="100"/>
        <c:noMultiLvlLbl val="0"/>
      </c:catAx>
      <c:valAx>
        <c:axId val="13788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807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58466</c:v>
                </c:pt>
                <c:pt idx="1">
                  <c:v>66049</c:v>
                </c:pt>
                <c:pt idx="2">
                  <c:v>75353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23968"/>
        <c:axId val="137938048"/>
      </c:barChart>
      <c:catAx>
        <c:axId val="1379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38048"/>
        <c:crosses val="autoZero"/>
        <c:auto val="1"/>
        <c:lblAlgn val="ctr"/>
        <c:lblOffset val="100"/>
        <c:noMultiLvlLbl val="0"/>
      </c:catAx>
      <c:valAx>
        <c:axId val="1379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2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11822</c:v>
                </c:pt>
                <c:pt idx="1">
                  <c:v>12230</c:v>
                </c:pt>
                <c:pt idx="2">
                  <c:v>12617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12066</c:v>
                </c:pt>
                <c:pt idx="1">
                  <c:v>12383</c:v>
                </c:pt>
                <c:pt idx="2">
                  <c:v>12549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85408"/>
        <c:axId val="137999488"/>
      </c:barChart>
      <c:catAx>
        <c:axId val="1379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99488"/>
        <c:crosses val="autoZero"/>
        <c:auto val="1"/>
        <c:lblAlgn val="ctr"/>
        <c:lblOffset val="100"/>
        <c:noMultiLvlLbl val="0"/>
      </c:catAx>
      <c:valAx>
        <c:axId val="1379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985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49.3</c:v>
                </c:pt>
                <c:pt idx="2">
                  <c:v>1.2</c:v>
                </c:pt>
                <c:pt idx="3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76.019313304721024</c:v>
                </c:pt>
                <c:pt idx="1">
                  <c:v>81.225490196078425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23.980686695278969</c:v>
                </c:pt>
                <c:pt idx="1">
                  <c:v>18.774509803921568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184960"/>
        <c:axId val="138190848"/>
      </c:barChart>
      <c:catAx>
        <c:axId val="13818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190848"/>
        <c:crosses val="autoZero"/>
        <c:auto val="1"/>
        <c:lblAlgn val="ctr"/>
        <c:lblOffset val="100"/>
        <c:noMultiLvlLbl val="0"/>
      </c:catAx>
      <c:valAx>
        <c:axId val="1381908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1849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32576"/>
        <c:axId val="138234112"/>
      </c:barChart>
      <c:catAx>
        <c:axId val="13823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34112"/>
        <c:crosses val="autoZero"/>
        <c:auto val="1"/>
        <c:lblAlgn val="ctr"/>
        <c:lblOffset val="100"/>
        <c:noMultiLvlLbl val="0"/>
      </c:catAx>
      <c:valAx>
        <c:axId val="13823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3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46784"/>
        <c:axId val="138273152"/>
      </c:barChart>
      <c:catAx>
        <c:axId val="1382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73152"/>
        <c:crosses val="autoZero"/>
        <c:auto val="1"/>
        <c:lblAlgn val="ctr"/>
        <c:lblOffset val="100"/>
        <c:noMultiLvlLbl val="0"/>
      </c:catAx>
      <c:valAx>
        <c:axId val="13827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4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10400"/>
        <c:axId val="138311936"/>
      </c:barChart>
      <c:catAx>
        <c:axId val="1383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11936"/>
        <c:crosses val="autoZero"/>
        <c:auto val="1"/>
        <c:lblAlgn val="ctr"/>
        <c:lblOffset val="100"/>
        <c:noMultiLvlLbl val="0"/>
      </c:catAx>
      <c:valAx>
        <c:axId val="13831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1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6.35</c:v>
                </c:pt>
                <c:pt idx="1">
                  <c:v>9.65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8355456"/>
        <c:axId val="138356992"/>
      </c:barChart>
      <c:catAx>
        <c:axId val="1383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56992"/>
        <c:crosses val="autoZero"/>
        <c:auto val="1"/>
        <c:lblAlgn val="ctr"/>
        <c:lblOffset val="100"/>
        <c:noMultiLvlLbl val="0"/>
      </c:catAx>
      <c:valAx>
        <c:axId val="13835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35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89</c:v>
                </c:pt>
                <c:pt idx="1">
                  <c:v>238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36608"/>
        <c:axId val="122038144"/>
      </c:barChart>
      <c:catAx>
        <c:axId val="12203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38144"/>
        <c:crosses val="autoZero"/>
        <c:auto val="1"/>
        <c:lblAlgn val="ctr"/>
        <c:lblOffset val="100"/>
        <c:noMultiLvlLbl val="0"/>
      </c:catAx>
      <c:valAx>
        <c:axId val="1220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90528"/>
        <c:axId val="138420992"/>
      </c:barChart>
      <c:catAx>
        <c:axId val="1383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20992"/>
        <c:crosses val="autoZero"/>
        <c:auto val="1"/>
        <c:lblAlgn val="ctr"/>
        <c:lblOffset val="100"/>
        <c:noMultiLvlLbl val="0"/>
      </c:catAx>
      <c:valAx>
        <c:axId val="13842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9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28.6</c:v>
                </c:pt>
                <c:pt idx="1">
                  <c:v>24.9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68.5</c:v>
                </c:pt>
                <c:pt idx="1">
                  <c:v>15.4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</c:v>
                </c:pt>
                <c:pt idx="1">
                  <c:v>59.7</c:v>
                </c:pt>
                <c:pt idx="2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522624"/>
        <c:axId val="138524160"/>
      </c:barChart>
      <c:catAx>
        <c:axId val="1385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24160"/>
        <c:crosses val="autoZero"/>
        <c:auto val="1"/>
        <c:lblAlgn val="ctr"/>
        <c:lblOffset val="100"/>
        <c:noMultiLvlLbl val="0"/>
      </c:catAx>
      <c:valAx>
        <c:axId val="138524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522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4997</c:v>
                </c:pt>
                <c:pt idx="1">
                  <c:v>6539</c:v>
                </c:pt>
                <c:pt idx="2">
                  <c:v>22323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2969</c:v>
                </c:pt>
                <c:pt idx="1">
                  <c:v>5085</c:v>
                </c:pt>
                <c:pt idx="2">
                  <c:v>22600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25408"/>
        <c:axId val="138626944"/>
      </c:barChart>
      <c:catAx>
        <c:axId val="13862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26944"/>
        <c:crosses val="autoZero"/>
        <c:auto val="1"/>
        <c:lblAlgn val="ctr"/>
        <c:lblOffset val="100"/>
        <c:noMultiLvlLbl val="0"/>
      </c:catAx>
      <c:valAx>
        <c:axId val="138626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62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10168</c:v>
                </c:pt>
                <c:pt idx="1">
                  <c:v>23268</c:v>
                </c:pt>
                <c:pt idx="2">
                  <c:v>42086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5658</c:v>
                </c:pt>
                <c:pt idx="1">
                  <c:v>14550</c:v>
                </c:pt>
                <c:pt idx="2">
                  <c:v>35193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707712"/>
        <c:axId val="138709248"/>
      </c:barChart>
      <c:catAx>
        <c:axId val="13870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09248"/>
        <c:crosses val="autoZero"/>
        <c:auto val="1"/>
        <c:lblAlgn val="ctr"/>
        <c:lblOffset val="100"/>
        <c:noMultiLvlLbl val="0"/>
      </c:catAx>
      <c:valAx>
        <c:axId val="138709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70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3.6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1.9</c:v>
                </c:pt>
                <c:pt idx="1">
                  <c:v>2.9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757248"/>
        <c:axId val="138758784"/>
      </c:barChart>
      <c:catAx>
        <c:axId val="1387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58784"/>
        <c:crosses val="autoZero"/>
        <c:auto val="1"/>
        <c:lblAlgn val="ctr"/>
        <c:lblOffset val="100"/>
        <c:noMultiLvlLbl val="0"/>
      </c:catAx>
      <c:valAx>
        <c:axId val="13875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75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802688"/>
        <c:axId val="138804224"/>
      </c:barChart>
      <c:catAx>
        <c:axId val="1388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04224"/>
        <c:crosses val="autoZero"/>
        <c:auto val="1"/>
        <c:lblAlgn val="ctr"/>
        <c:lblOffset val="100"/>
        <c:noMultiLvlLbl val="0"/>
      </c:catAx>
      <c:valAx>
        <c:axId val="13880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02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68.347999999999999</c:v>
                </c:pt>
                <c:pt idx="1">
                  <c:v>68.347999999999999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54240"/>
        <c:axId val="138955776"/>
      </c:barChart>
      <c:catAx>
        <c:axId val="13895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55776"/>
        <c:crosses val="autoZero"/>
        <c:auto val="1"/>
        <c:lblAlgn val="ctr"/>
        <c:lblOffset val="100"/>
        <c:noMultiLvlLbl val="0"/>
      </c:catAx>
      <c:valAx>
        <c:axId val="138955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177.5</c:v>
                </c:pt>
                <c:pt idx="1">
                  <c:v>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98912"/>
        <c:axId val="139000448"/>
      </c:barChart>
      <c:catAx>
        <c:axId val="13899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00448"/>
        <c:crosses val="autoZero"/>
        <c:auto val="1"/>
        <c:lblAlgn val="ctr"/>
        <c:lblOffset val="100"/>
        <c:noMultiLvlLbl val="0"/>
      </c:catAx>
      <c:valAx>
        <c:axId val="13900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9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99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95</c:v>
                </c:pt>
                <c:pt idx="1">
                  <c:v>87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29984"/>
        <c:axId val="139131520"/>
      </c:barChart>
      <c:catAx>
        <c:axId val="1391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31520"/>
        <c:crosses val="autoZero"/>
        <c:auto val="1"/>
        <c:lblAlgn val="ctr"/>
        <c:lblOffset val="100"/>
        <c:noMultiLvlLbl val="0"/>
      </c:catAx>
      <c:valAx>
        <c:axId val="1391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299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35116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34869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64809</v>
      </c>
      <c r="C4" s="35">
        <v>31928</v>
      </c>
      <c r="D4" s="63">
        <v>32881</v>
      </c>
      <c r="E4" s="211"/>
    </row>
    <row r="5" spans="1:5" ht="30" x14ac:dyDescent="0.25">
      <c r="A5" s="201" t="s">
        <v>716</v>
      </c>
      <c r="B5" s="72">
        <v>73460</v>
      </c>
      <c r="C5" s="61">
        <v>35925</v>
      </c>
      <c r="D5" s="111">
        <v>37535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9777</v>
      </c>
      <c r="C4" s="71">
        <v>11884</v>
      </c>
    </row>
    <row r="5" spans="1:6" x14ac:dyDescent="0.25">
      <c r="A5" s="286" t="s">
        <v>719</v>
      </c>
      <c r="B5" s="214">
        <v>5159</v>
      </c>
      <c r="C5" s="214">
        <v>5769</v>
      </c>
    </row>
    <row r="6" spans="1:6" x14ac:dyDescent="0.25">
      <c r="A6" s="286" t="s">
        <v>720</v>
      </c>
      <c r="B6" s="214">
        <v>5171</v>
      </c>
      <c r="C6" s="214">
        <v>5702</v>
      </c>
    </row>
    <row r="7" spans="1:6" x14ac:dyDescent="0.25">
      <c r="A7" s="286" t="s">
        <v>721</v>
      </c>
      <c r="B7" s="214">
        <v>8137</v>
      </c>
      <c r="C7" s="214">
        <v>7518</v>
      </c>
    </row>
    <row r="8" spans="1:6" x14ac:dyDescent="0.25">
      <c r="A8" s="286" t="s">
        <v>722</v>
      </c>
      <c r="B8" s="214">
        <v>38</v>
      </c>
      <c r="C8" s="214">
        <v>123</v>
      </c>
    </row>
    <row r="9" spans="1:6" x14ac:dyDescent="0.25">
      <c r="A9" s="286" t="s">
        <v>723</v>
      </c>
      <c r="B9" s="214">
        <v>3568</v>
      </c>
      <c r="C9" s="214">
        <v>3113</v>
      </c>
    </row>
    <row r="10" spans="1:6" ht="30" x14ac:dyDescent="0.25">
      <c r="A10" s="293" t="s">
        <v>724</v>
      </c>
      <c r="B10" s="214">
        <v>4131</v>
      </c>
      <c r="C10" s="214">
        <v>375</v>
      </c>
    </row>
    <row r="11" spans="1:6" x14ac:dyDescent="0.25">
      <c r="A11" s="286" t="s">
        <v>887</v>
      </c>
      <c r="B11" s="214">
        <v>1410</v>
      </c>
      <c r="C11" s="214">
        <v>1926</v>
      </c>
    </row>
    <row r="12" spans="1:6" x14ac:dyDescent="0.25">
      <c r="A12" s="294" t="s">
        <v>16</v>
      </c>
      <c r="B12" s="1">
        <f>SUM(B4:B11)</f>
        <v>37391</v>
      </c>
      <c r="C12" s="1">
        <f>SUM(C4:C11)</f>
        <v>36410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12547</v>
      </c>
      <c r="C19" s="71">
        <v>13476</v>
      </c>
    </row>
    <row r="20" spans="1:3" x14ac:dyDescent="0.25">
      <c r="A20" s="286" t="s">
        <v>719</v>
      </c>
      <c r="B20" s="214">
        <v>2484</v>
      </c>
      <c r="C20" s="214">
        <v>2933</v>
      </c>
    </row>
    <row r="21" spans="1:3" x14ac:dyDescent="0.25">
      <c r="A21" s="286" t="s">
        <v>720</v>
      </c>
      <c r="B21" s="214">
        <v>4595</v>
      </c>
      <c r="C21" s="214">
        <v>4943</v>
      </c>
    </row>
    <row r="22" spans="1:3" x14ac:dyDescent="0.25">
      <c r="A22" s="286" t="s">
        <v>721</v>
      </c>
      <c r="B22" s="214">
        <v>8463</v>
      </c>
      <c r="C22" s="214">
        <v>7245</v>
      </c>
    </row>
    <row r="23" spans="1:3" x14ac:dyDescent="0.25">
      <c r="A23" s="286" t="s">
        <v>722</v>
      </c>
      <c r="B23" s="214">
        <v>44</v>
      </c>
      <c r="C23" s="214">
        <v>45</v>
      </c>
    </row>
    <row r="24" spans="1:3" x14ac:dyDescent="0.25">
      <c r="A24" s="286" t="s">
        <v>723</v>
      </c>
      <c r="B24" s="214">
        <v>2609</v>
      </c>
      <c r="C24" s="214">
        <v>2348</v>
      </c>
    </row>
    <row r="25" spans="1:3" ht="30" x14ac:dyDescent="0.25">
      <c r="A25" s="293" t="s">
        <v>724</v>
      </c>
      <c r="B25" s="214">
        <v>2931</v>
      </c>
      <c r="C25" s="214">
        <v>618</v>
      </c>
    </row>
    <row r="26" spans="1:3" x14ac:dyDescent="0.25">
      <c r="A26" s="286" t="s">
        <v>887</v>
      </c>
      <c r="B26" s="214">
        <v>1356</v>
      </c>
      <c r="C26" s="214">
        <v>3174</v>
      </c>
    </row>
    <row r="27" spans="1:3" x14ac:dyDescent="0.25">
      <c r="A27" s="294" t="s">
        <v>16</v>
      </c>
      <c r="B27" s="1">
        <f>SUM(B19:B26)</f>
        <v>35029</v>
      </c>
      <c r="C27" s="1">
        <f>SUM(C19:C26)</f>
        <v>34782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76.22</v>
      </c>
      <c r="C4" s="1018">
        <v>74.489999999999995</v>
      </c>
      <c r="D4" s="1018">
        <v>77.959999999999994</v>
      </c>
      <c r="E4" s="1019">
        <v>619</v>
      </c>
      <c r="F4" s="1019">
        <v>135.80000000000001</v>
      </c>
      <c r="G4" s="1020">
        <v>42.7</v>
      </c>
      <c r="H4" s="1021">
        <v>41.7</v>
      </c>
      <c r="I4" s="1022">
        <v>43.7</v>
      </c>
      <c r="J4" s="1019">
        <v>8.3000000000000007</v>
      </c>
    </row>
    <row r="5" spans="1:12" x14ac:dyDescent="0.25">
      <c r="A5" s="498">
        <v>2021</v>
      </c>
      <c r="B5" s="757">
        <v>75.010000000000005</v>
      </c>
      <c r="C5" s="758">
        <v>72.69</v>
      </c>
      <c r="D5" s="758">
        <v>77.319999999999993</v>
      </c>
      <c r="E5" s="1023">
        <v>615</v>
      </c>
      <c r="F5" s="1023">
        <v>136.80000000000001</v>
      </c>
      <c r="G5" s="1024">
        <v>42.8</v>
      </c>
      <c r="H5" s="1025">
        <v>41.8</v>
      </c>
      <c r="I5" s="1026">
        <v>43.9</v>
      </c>
      <c r="J5" s="1023">
        <v>5.6</v>
      </c>
    </row>
    <row r="6" spans="1:12" x14ac:dyDescent="0.25">
      <c r="A6" s="499">
        <v>2022</v>
      </c>
      <c r="B6" s="1011">
        <v>74.77</v>
      </c>
      <c r="C6" s="1012">
        <v>72.33</v>
      </c>
      <c r="D6" s="1012">
        <v>77.260000000000005</v>
      </c>
      <c r="E6" s="1013">
        <v>598</v>
      </c>
      <c r="F6" s="1013">
        <v>143.69999999999999</v>
      </c>
      <c r="G6" s="1014">
        <v>43.3</v>
      </c>
      <c r="H6" s="1015">
        <v>42</v>
      </c>
      <c r="I6" s="1016">
        <v>44.5</v>
      </c>
      <c r="J6" s="1013">
        <v>5.7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5.6</v>
      </c>
    </row>
    <row r="13" spans="1:12" x14ac:dyDescent="0.25">
      <c r="A13" s="633">
        <f t="shared" si="0"/>
        <v>2022</v>
      </c>
      <c r="B13" s="627">
        <f t="shared" si="1"/>
        <v>5.7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21383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25166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75353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5247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19751</v>
      </c>
      <c r="C5" s="70">
        <v>23889</v>
      </c>
      <c r="D5" s="55">
        <v>12066</v>
      </c>
      <c r="E5" s="110">
        <v>11822</v>
      </c>
      <c r="F5" s="55">
        <v>33</v>
      </c>
      <c r="G5" s="55">
        <v>33.799999999999997</v>
      </c>
      <c r="H5" s="110">
        <v>32.200000000000003</v>
      </c>
      <c r="I5" s="55"/>
      <c r="J5" s="70"/>
      <c r="K5" s="55"/>
      <c r="L5" s="55"/>
      <c r="M5" s="71">
        <v>98</v>
      </c>
      <c r="N5" s="71">
        <v>95</v>
      </c>
      <c r="O5" s="71">
        <v>100</v>
      </c>
    </row>
    <row r="6" spans="1:16" x14ac:dyDescent="0.25">
      <c r="A6" s="215">
        <v>2021</v>
      </c>
      <c r="B6" s="212">
        <v>20868</v>
      </c>
      <c r="C6" s="212">
        <v>24613</v>
      </c>
      <c r="D6" s="58">
        <v>12383</v>
      </c>
      <c r="E6" s="160">
        <v>12230</v>
      </c>
      <c r="F6" s="58">
        <v>34.200000000000003</v>
      </c>
      <c r="G6" s="58">
        <v>35</v>
      </c>
      <c r="H6" s="160">
        <v>33.5</v>
      </c>
      <c r="I6" s="58">
        <v>58466</v>
      </c>
      <c r="J6" s="212">
        <v>6638</v>
      </c>
      <c r="K6" s="58">
        <v>3046</v>
      </c>
      <c r="L6" s="58">
        <v>3592</v>
      </c>
      <c r="M6" s="214">
        <v>93</v>
      </c>
      <c r="N6" s="214">
        <v>87</v>
      </c>
      <c r="O6" s="214">
        <v>99</v>
      </c>
    </row>
    <row r="7" spans="1:16" x14ac:dyDescent="0.25">
      <c r="A7" s="229">
        <v>2022</v>
      </c>
      <c r="B7" s="167">
        <v>21383</v>
      </c>
      <c r="C7" s="167">
        <v>25166</v>
      </c>
      <c r="D7" s="94">
        <v>12549</v>
      </c>
      <c r="E7" s="169">
        <v>12617</v>
      </c>
      <c r="F7" s="94">
        <v>36</v>
      </c>
      <c r="G7" s="58">
        <v>36</v>
      </c>
      <c r="H7" s="160">
        <v>35.9</v>
      </c>
      <c r="I7" s="94">
        <v>66049</v>
      </c>
      <c r="J7" s="167">
        <v>5659</v>
      </c>
      <c r="K7" s="94">
        <v>2605</v>
      </c>
      <c r="L7" s="94">
        <v>3054</v>
      </c>
      <c r="M7" s="214">
        <v>81</v>
      </c>
      <c r="N7" s="214">
        <v>75</v>
      </c>
      <c r="O7" s="214">
        <v>87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75353</v>
      </c>
      <c r="J8" s="1072">
        <v>5247</v>
      </c>
      <c r="K8" s="1073">
        <v>2381</v>
      </c>
      <c r="L8" s="1073">
        <v>2866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58466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66049</v>
      </c>
      <c r="F14" s="514">
        <f>A5</f>
        <v>2020</v>
      </c>
      <c r="G14" s="310">
        <f>IF(ISBLANK(E5),"",E5)</f>
        <v>11822</v>
      </c>
      <c r="H14" s="310">
        <f>IF(ISBLANK(D5),"",D5)</f>
        <v>12066</v>
      </c>
      <c r="K14" s="514">
        <f>A6</f>
        <v>2021</v>
      </c>
      <c r="L14" s="310">
        <f>IF(ISBLANK(L6),"",L6)</f>
        <v>3592</v>
      </c>
      <c r="M14" s="310">
        <f>IF(ISBLANK(K6),"",K6)</f>
        <v>3046</v>
      </c>
    </row>
    <row r="15" spans="1:16" x14ac:dyDescent="0.25">
      <c r="A15" s="481">
        <f>A8</f>
        <v>2023</v>
      </c>
      <c r="B15" s="311">
        <f t="shared" si="0"/>
        <v>75353</v>
      </c>
      <c r="F15" s="486">
        <f t="shared" ref="F15:F16" si="1">A6</f>
        <v>2021</v>
      </c>
      <c r="G15" s="479">
        <f t="shared" ref="G15:G16" si="2">IF(ISBLANK(E6),"",E6)</f>
        <v>12230</v>
      </c>
      <c r="H15" s="479">
        <f t="shared" ref="H15:H16" si="3">IF(ISBLANK(D6),"",D6)</f>
        <v>12383</v>
      </c>
      <c r="K15" s="486">
        <f>A7</f>
        <v>2022</v>
      </c>
      <c r="L15" s="479">
        <f t="shared" ref="L15:L16" si="4">IF(ISBLANK(L7),"",L7)</f>
        <v>3054</v>
      </c>
      <c r="M15" s="479">
        <f t="shared" ref="M15:M16" si="5">IF(ISBLANK(K7),"",K7)</f>
        <v>2605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12617</v>
      </c>
      <c r="H16" s="311">
        <f t="shared" si="3"/>
        <v>12549</v>
      </c>
      <c r="K16" s="481">
        <f>A8</f>
        <v>2023</v>
      </c>
      <c r="L16" s="311">
        <f t="shared" si="4"/>
        <v>2866</v>
      </c>
      <c r="M16" s="311">
        <f t="shared" si="5"/>
        <v>2381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19751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20868</v>
      </c>
      <c r="C21" s="373"/>
      <c r="D21" s="197"/>
      <c r="F21" s="514">
        <f>A5</f>
        <v>2020</v>
      </c>
      <c r="G21" s="310">
        <f>IF(ISBLANK(E5),"",E5)</f>
        <v>11822</v>
      </c>
      <c r="H21" s="310">
        <f>IF(ISBLANK(D5),"",D5)</f>
        <v>12066</v>
      </c>
      <c r="K21" s="514">
        <f>A6</f>
        <v>2021</v>
      </c>
      <c r="L21" s="310">
        <f>IF(ISBLANK(L6),"",L6)</f>
        <v>3592</v>
      </c>
      <c r="M21" s="310">
        <f>IF(ISBLANK(K6),"",K6)</f>
        <v>3046</v>
      </c>
    </row>
    <row r="22" spans="1:15" x14ac:dyDescent="0.25">
      <c r="A22" s="481">
        <f t="shared" si="6"/>
        <v>2022</v>
      </c>
      <c r="B22" s="311">
        <f t="shared" si="7"/>
        <v>21383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12230</v>
      </c>
      <c r="H22" s="479">
        <f t="shared" ref="H22:H23" si="10">IF(ISBLANK(D6),"",D6)</f>
        <v>12383</v>
      </c>
      <c r="K22" s="486">
        <f>A7</f>
        <v>2022</v>
      </c>
      <c r="L22" s="479">
        <f>IF(ISBLANK(L7),"",L7)</f>
        <v>3054</v>
      </c>
      <c r="M22" s="479">
        <f>IF(ISBLANK(K7),"",K7)</f>
        <v>2605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12617</v>
      </c>
      <c r="H23" s="311">
        <f t="shared" si="10"/>
        <v>12549</v>
      </c>
      <c r="K23" s="481">
        <f>A8</f>
        <v>2023</v>
      </c>
      <c r="L23" s="311">
        <f>IF(ISBLANK(L8),"",L8)</f>
        <v>2866</v>
      </c>
      <c r="M23" s="311">
        <f>IF(ISBLANK(K8),"",K8)</f>
        <v>2381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19751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20868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21383</v>
      </c>
      <c r="C28" s="373"/>
      <c r="D28" s="197"/>
      <c r="F28" s="514">
        <f>A5</f>
        <v>2020</v>
      </c>
      <c r="G28" s="310">
        <f>IF(ISBLANK(H5),"",H5)</f>
        <v>32.200000000000003</v>
      </c>
      <c r="H28" s="310">
        <f>IF(ISBLANK(G5),"",G5)</f>
        <v>33.799999999999997</v>
      </c>
      <c r="K28" s="514">
        <f>A5</f>
        <v>2020</v>
      </c>
      <c r="L28" s="310">
        <f>IF(ISBLANK(O5),"",O5)</f>
        <v>100</v>
      </c>
      <c r="M28" s="310">
        <f>IF(ISBLANK(N5),"",N5)</f>
        <v>95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33.5</v>
      </c>
      <c r="H29" s="479">
        <f t="shared" ref="H29:H30" si="15">IF(ISBLANK(G6),"",G6)</f>
        <v>35</v>
      </c>
      <c r="K29" s="486">
        <f t="shared" ref="K29:K30" si="16">A6</f>
        <v>2021</v>
      </c>
      <c r="L29" s="479">
        <f t="shared" ref="L29:L30" si="17">IF(ISBLANK(O6),"",O6)</f>
        <v>99</v>
      </c>
      <c r="M29" s="479">
        <f t="shared" ref="M29:M30" si="18">IF(ISBLANK(N6),"",N6)</f>
        <v>87</v>
      </c>
    </row>
    <row r="30" spans="1:15" x14ac:dyDescent="0.25">
      <c r="F30" s="481">
        <f t="shared" si="13"/>
        <v>2022</v>
      </c>
      <c r="G30" s="311">
        <f t="shared" si="14"/>
        <v>35.9</v>
      </c>
      <c r="H30" s="311">
        <f t="shared" si="15"/>
        <v>36</v>
      </c>
      <c r="K30" s="481">
        <f t="shared" si="16"/>
        <v>2022</v>
      </c>
      <c r="L30" s="311">
        <f t="shared" si="17"/>
        <v>87</v>
      </c>
      <c r="M30" s="311">
        <f t="shared" si="18"/>
        <v>75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32.200000000000003</v>
      </c>
      <c r="H35" s="310">
        <f>IF(ISBLANK(G5),"",G5)</f>
        <v>33.799999999999997</v>
      </c>
      <c r="K35" s="514">
        <f>A5</f>
        <v>2020</v>
      </c>
      <c r="L35" s="310">
        <f>IF(ISBLANK(O5),"",O5)</f>
        <v>100</v>
      </c>
      <c r="M35" s="310">
        <f>IF(ISBLANK(N5),"",N5)</f>
        <v>95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33.5</v>
      </c>
      <c r="H36" s="479">
        <f t="shared" ref="H36:H37" si="21">IF(ISBLANK(G6),"",G6)</f>
        <v>35</v>
      </c>
      <c r="K36" s="486">
        <f t="shared" ref="K36:K37" si="22">A6</f>
        <v>2021</v>
      </c>
      <c r="L36" s="479">
        <f t="shared" ref="L36:L37" si="23">IF(ISBLANK(O6),"",O6)</f>
        <v>99</v>
      </c>
      <c r="M36" s="479">
        <f t="shared" ref="M36:M37" si="24">IF(ISBLANK(N6),"",N6)</f>
        <v>87</v>
      </c>
    </row>
    <row r="37" spans="6:15" x14ac:dyDescent="0.25">
      <c r="F37" s="481">
        <f t="shared" si="19"/>
        <v>2022</v>
      </c>
      <c r="G37" s="311">
        <f t="shared" si="20"/>
        <v>35.9</v>
      </c>
      <c r="H37" s="311">
        <f t="shared" si="21"/>
        <v>36</v>
      </c>
      <c r="K37" s="481">
        <f t="shared" si="22"/>
        <v>2022</v>
      </c>
      <c r="L37" s="311">
        <f t="shared" si="23"/>
        <v>87</v>
      </c>
      <c r="M37" s="311">
        <f t="shared" si="24"/>
        <v>75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20.9</v>
      </c>
      <c r="D6" s="63">
        <v>19.100000000000001</v>
      </c>
      <c r="E6" s="35">
        <v>53.6</v>
      </c>
      <c r="F6" s="35">
        <v>50.2</v>
      </c>
      <c r="G6" s="35">
        <v>56.5</v>
      </c>
      <c r="H6" s="292">
        <v>26.4</v>
      </c>
      <c r="I6" s="35">
        <v>28.8</v>
      </c>
      <c r="J6" s="63">
        <v>24.4</v>
      </c>
      <c r="M6" s="127" t="s">
        <v>16</v>
      </c>
      <c r="N6" s="935">
        <f>IF(ISBLANK(B8),"",B8)</f>
        <v>18.399999999999999</v>
      </c>
      <c r="O6" s="935">
        <f>IF(ISBLANK(E8),"",E8)</f>
        <v>53.6</v>
      </c>
      <c r="P6" s="128">
        <f>IF(ISBLANK(H8),"",H8)</f>
        <v>28</v>
      </c>
    </row>
    <row r="7" spans="1:19" x14ac:dyDescent="0.25">
      <c r="A7" s="286">
        <v>2022</v>
      </c>
      <c r="B7" s="167">
        <v>19.899999999999999</v>
      </c>
      <c r="C7" s="94">
        <v>20.8</v>
      </c>
      <c r="D7" s="169">
        <v>19.100000000000001</v>
      </c>
      <c r="E7" s="94">
        <v>52.6</v>
      </c>
      <c r="F7" s="94">
        <v>50.9</v>
      </c>
      <c r="G7" s="94">
        <v>54</v>
      </c>
      <c r="H7" s="167">
        <v>27.6</v>
      </c>
      <c r="I7" s="94">
        <v>28.3</v>
      </c>
      <c r="J7" s="169">
        <v>26.9</v>
      </c>
    </row>
    <row r="8" spans="1:19" x14ac:dyDescent="0.25">
      <c r="A8" s="218">
        <v>2023</v>
      </c>
      <c r="B8" s="167">
        <v>18.399999999999999</v>
      </c>
      <c r="C8" s="94">
        <v>20.2</v>
      </c>
      <c r="D8" s="169">
        <v>16.899999999999999</v>
      </c>
      <c r="E8" s="94">
        <v>53.6</v>
      </c>
      <c r="F8" s="94">
        <v>51.8</v>
      </c>
      <c r="G8" s="94">
        <v>55</v>
      </c>
      <c r="H8" s="167">
        <v>28</v>
      </c>
      <c r="I8" s="94">
        <v>28</v>
      </c>
      <c r="J8" s="169">
        <v>28.1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55</v>
      </c>
      <c r="P12" s="938">
        <f>IF(ISBLANK(J8),"",J8)</f>
        <v>28.1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20.2</v>
      </c>
      <c r="O13" s="937">
        <f>IF(ISBLANK(F8),"",F8)</f>
        <v>51.8</v>
      </c>
      <c r="P13" s="939">
        <f>IF(ISBLANK(I8),"",I8)</f>
        <v>28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18.399999999999999</v>
      </c>
      <c r="O20" s="935">
        <f>IF(ISBLANK(E8),"",E8)</f>
        <v>53.6</v>
      </c>
      <c r="P20" s="940">
        <f>IF(ISBLANK(H8),"",H8)</f>
        <v>28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55</v>
      </c>
      <c r="P24" s="938">
        <f>IF(ISBLANK(J8),"",J8)</f>
        <v>28.1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20.2</v>
      </c>
      <c r="O25" s="937">
        <f>IF(ISBLANK(F8),"",F8)</f>
        <v>51.8</v>
      </c>
      <c r="P25" s="939">
        <f>IF(ISBLANK(I8),"",I8)</f>
        <v>28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149745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5051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152804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5154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4568563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65279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2445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379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734571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50.3</v>
      </c>
      <c r="E21" s="751">
        <v>49.7</v>
      </c>
      <c r="F21" s="751">
        <v>49.3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1.4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49.3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49.5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703</v>
      </c>
      <c r="C4" s="71">
        <v>35</v>
      </c>
      <c r="D4" s="71">
        <v>64</v>
      </c>
      <c r="G4" s="217">
        <f>A4</f>
        <v>2021</v>
      </c>
      <c r="H4" s="289">
        <f>IF(ISBLANK(C4),"",C4)</f>
        <v>35</v>
      </c>
      <c r="I4" s="289">
        <f>IF(ISBLANK(D4),"",D4)</f>
        <v>64</v>
      </c>
    </row>
    <row r="5" spans="1:9" x14ac:dyDescent="0.25">
      <c r="A5" s="286">
        <v>2022</v>
      </c>
      <c r="B5" s="214">
        <v>725</v>
      </c>
      <c r="C5" s="214">
        <v>44</v>
      </c>
      <c r="D5" s="214">
        <v>50</v>
      </c>
      <c r="G5" s="286">
        <f t="shared" ref="G5:G6" si="0">A5</f>
        <v>2022</v>
      </c>
      <c r="H5" s="290">
        <f t="shared" ref="H5:H6" si="1">IF(ISBLANK(C5),"",C5)</f>
        <v>44</v>
      </c>
      <c r="I5" s="290">
        <f t="shared" ref="I5:I6" si="2">IF(ISBLANK(D5),"",D5)</f>
        <v>50</v>
      </c>
    </row>
    <row r="6" spans="1:9" x14ac:dyDescent="0.25">
      <c r="A6" s="218">
        <v>2023</v>
      </c>
      <c r="B6" s="168">
        <v>747</v>
      </c>
      <c r="C6" s="168">
        <v>30</v>
      </c>
      <c r="D6" s="168">
        <v>56</v>
      </c>
      <c r="G6" s="219">
        <f t="shared" si="0"/>
        <v>2023</v>
      </c>
      <c r="H6" s="291">
        <f t="shared" si="1"/>
        <v>30</v>
      </c>
      <c r="I6" s="291">
        <f t="shared" si="2"/>
        <v>56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</v>
      </c>
      <c r="I12" s="289">
        <f>IF(ISBLANK(D4),"",D4)</f>
        <v>64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</v>
      </c>
      <c r="I13" s="290">
        <f t="shared" si="4"/>
        <v>50</v>
      </c>
    </row>
    <row r="14" spans="1:9" x14ac:dyDescent="0.25">
      <c r="G14" s="219">
        <f t="shared" si="3"/>
        <v>2023</v>
      </c>
      <c r="H14" s="291">
        <f t="shared" ref="H14:I14" si="5">IF(ISBLANK(C6),"",C6)</f>
        <v>30</v>
      </c>
      <c r="I14" s="291">
        <f t="shared" si="5"/>
        <v>56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2197</v>
      </c>
      <c r="C23" s="71">
        <v>200</v>
      </c>
      <c r="D23" s="71">
        <v>326</v>
      </c>
      <c r="G23" s="217">
        <f>A23</f>
        <v>2021</v>
      </c>
      <c r="H23" s="289">
        <f>IF(ISBLANK(C23),"",C23)</f>
        <v>200</v>
      </c>
      <c r="I23" s="289">
        <f>IF(ISBLANK(D23),"",D23)</f>
        <v>326</v>
      </c>
    </row>
    <row r="24" spans="1:13" x14ac:dyDescent="0.25">
      <c r="A24" s="286">
        <v>2022</v>
      </c>
      <c r="B24" s="214">
        <v>2305</v>
      </c>
      <c r="C24" s="214">
        <v>230</v>
      </c>
      <c r="D24" s="214">
        <v>332</v>
      </c>
      <c r="G24" s="286">
        <f t="shared" ref="G24:G25" si="6">A24</f>
        <v>2022</v>
      </c>
      <c r="H24" s="290">
        <f t="shared" ref="H24:H25" si="7">IF(ISBLANK(C24),"",C24)</f>
        <v>230</v>
      </c>
      <c r="I24" s="290">
        <f t="shared" ref="I24:I25" si="8">IF(ISBLANK(D24),"",D24)</f>
        <v>332</v>
      </c>
    </row>
    <row r="25" spans="1:13" x14ac:dyDescent="0.25">
      <c r="A25" s="218">
        <v>2023</v>
      </c>
      <c r="B25" s="168">
        <v>2445</v>
      </c>
      <c r="C25" s="168">
        <v>248</v>
      </c>
      <c r="D25" s="168">
        <v>379</v>
      </c>
      <c r="G25" s="219">
        <f t="shared" si="6"/>
        <v>2023</v>
      </c>
      <c r="H25" s="291">
        <f t="shared" si="7"/>
        <v>248</v>
      </c>
      <c r="I25" s="291">
        <f t="shared" si="8"/>
        <v>379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200</v>
      </c>
      <c r="I31" s="289">
        <f>IF(ISBLANK(D23),"",D23)</f>
        <v>326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230</v>
      </c>
      <c r="I32" s="290">
        <f t="shared" si="10"/>
        <v>332</v>
      </c>
    </row>
    <row r="33" spans="7:9" x14ac:dyDescent="0.25">
      <c r="G33" s="219">
        <f t="shared" si="9"/>
        <v>2023</v>
      </c>
      <c r="H33" s="291">
        <f t="shared" ref="H33:I33" si="11">IF(ISBLANK(C25),"",C25)</f>
        <v>248</v>
      </c>
      <c r="I33" s="291">
        <f t="shared" si="11"/>
        <v>379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1971563</v>
      </c>
      <c r="E4" s="70">
        <v>27201</v>
      </c>
      <c r="F4" s="1076">
        <v>47867</v>
      </c>
      <c r="G4" s="70">
        <v>660</v>
      </c>
      <c r="H4" s="1078">
        <v>3918667</v>
      </c>
      <c r="I4" s="1077">
        <v>54065</v>
      </c>
    </row>
    <row r="5" spans="1:9" x14ac:dyDescent="0.25">
      <c r="A5" s="587">
        <v>2021</v>
      </c>
      <c r="B5" s="1079">
        <v>0</v>
      </c>
      <c r="C5" s="1080">
        <v>0</v>
      </c>
      <c r="D5" s="160">
        <v>2063834</v>
      </c>
      <c r="E5" s="212">
        <v>28700</v>
      </c>
      <c r="F5" s="1079">
        <v>56919</v>
      </c>
      <c r="G5" s="212">
        <v>792</v>
      </c>
      <c r="H5" s="1081">
        <v>4151287</v>
      </c>
      <c r="I5" s="1080">
        <v>57729</v>
      </c>
    </row>
    <row r="6" spans="1:9" x14ac:dyDescent="0.25">
      <c r="A6" s="588">
        <v>2022</v>
      </c>
      <c r="B6" s="1082">
        <v>0</v>
      </c>
      <c r="C6" s="1083">
        <v>0</v>
      </c>
      <c r="D6" s="169">
        <v>2252056</v>
      </c>
      <c r="E6" s="167">
        <v>32179</v>
      </c>
      <c r="F6" s="1082">
        <v>56100</v>
      </c>
      <c r="G6" s="167">
        <v>802</v>
      </c>
      <c r="H6" s="1084">
        <v>4568563</v>
      </c>
      <c r="I6" s="1083">
        <v>65279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470013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1645359</v>
      </c>
      <c r="C5" s="1079">
        <v>130478</v>
      </c>
      <c r="D5" s="1080">
        <v>1814</v>
      </c>
      <c r="E5" s="1079">
        <v>134609</v>
      </c>
      <c r="F5" s="1080">
        <v>1872</v>
      </c>
    </row>
    <row r="6" spans="1:6" ht="15.75" thickBot="1" x14ac:dyDescent="0.3">
      <c r="A6" s="960">
        <v>2022</v>
      </c>
      <c r="B6" s="1085">
        <v>734571</v>
      </c>
      <c r="C6" s="1086">
        <v>149745</v>
      </c>
      <c r="D6" s="1087">
        <v>5051</v>
      </c>
      <c r="E6" s="1086">
        <v>152804</v>
      </c>
      <c r="F6" s="1087">
        <v>5154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Палилула (Ниш)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69985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598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-4.5999999999999996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74.77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143.69999999999999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64809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73460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2226</v>
      </c>
      <c r="C63" s="548">
        <f>IF(ISBLANK('DEM2'!C7),"-",'DEM2'!C7)</f>
        <v>2381</v>
      </c>
      <c r="D63" s="548"/>
      <c r="E63" s="548">
        <f>IF(ISBLANK('DEM2'!D8),"-",'DEM2'!D8)</f>
        <v>2130</v>
      </c>
      <c r="F63" s="548">
        <f>IF(ISBLANK('DEM2'!C8),"-",'DEM2'!C8)</f>
        <v>2319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2612</v>
      </c>
      <c r="C64" s="317">
        <f>IF(ISBLANK('DEM2'!F7),"-",'DEM2'!F7)</f>
        <v>2894</v>
      </c>
      <c r="D64" s="789"/>
      <c r="E64" s="317">
        <f>IF(ISBLANK('DEM2'!G8),"-",'DEM2'!G8)</f>
        <v>2484</v>
      </c>
      <c r="F64" s="317">
        <f>IF(ISBLANK('DEM2'!F8),"-",'DEM2'!F8)</f>
        <v>2671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1384</v>
      </c>
      <c r="C65" s="345">
        <f>IF(ISBLANK('DEM2'!I7),"-",'DEM2'!I7)</f>
        <v>1552</v>
      </c>
      <c r="D65" s="393"/>
      <c r="E65" s="345">
        <f>IF(ISBLANK('DEM2'!J8),"-",'DEM2'!J8)</f>
        <v>1322</v>
      </c>
      <c r="F65" s="345">
        <f>IF(ISBLANK('DEM2'!I8),"-",'DEM2'!I8)</f>
        <v>1486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5872</v>
      </c>
      <c r="C66" s="317">
        <f>IF(ISBLANK('DEM2'!L7),"-",'DEM2'!L7)</f>
        <v>6430</v>
      </c>
      <c r="D66" s="395"/>
      <c r="E66" s="317">
        <f>IF(ISBLANK('DEM2'!M8),"-",'DEM2'!M8)</f>
        <v>5604</v>
      </c>
      <c r="F66" s="317">
        <f>IF(ISBLANK('DEM2'!L8),"-",'DEM2'!L8)</f>
        <v>6102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5955</v>
      </c>
      <c r="C67" s="317">
        <f>IF(ISBLANK('DEM2'!O7),"-",'DEM2'!O7)</f>
        <v>6286</v>
      </c>
      <c r="D67" s="395"/>
      <c r="E67" s="317">
        <f>IF(ISBLANK('DEM2'!P8),"-",'DEM2'!P8)</f>
        <v>5599</v>
      </c>
      <c r="F67" s="317">
        <f>IF(ISBLANK('DEM2'!O8),"-",'DEM2'!O8)</f>
        <v>6150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23861</v>
      </c>
      <c r="C68" s="414">
        <f>IF(ISBLANK('DEM2'!R7),"-",'DEM2'!R7)</f>
        <v>23693</v>
      </c>
      <c r="D68" s="420"/>
      <c r="E68" s="414">
        <f>IF(ISBLANK('DEM2'!S8),"-",'DEM2'!S8)</f>
        <v>22544</v>
      </c>
      <c r="F68" s="414">
        <f>IF(ISBLANK('DEM2'!R8),"-",'DEM2'!R8)</f>
        <v>23603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36520</v>
      </c>
      <c r="C69" s="463">
        <f>IF(ISBLANK('DEM2'!U7),"-",'DEM2'!U7)</f>
        <v>35390</v>
      </c>
      <c r="D69" s="799"/>
      <c r="E69" s="463">
        <f>IF(ISBLANK('DEM2'!V8),"-",'DEM2'!V8)</f>
        <v>35116</v>
      </c>
      <c r="F69" s="463">
        <f>IF(ISBLANK('DEM2'!U8),"-",'DEM2'!U8)</f>
        <v>34869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1.5</v>
      </c>
      <c r="G117" s="801">
        <f>IF(ISBLANK('DEM2'!E25),"-",'DEM2'!E25)</f>
        <v>1.5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21383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25166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75353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5247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25.4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43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33.700000000000003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8.1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4568563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65279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2252056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855013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32179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56100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802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149745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5051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152804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5154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747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2445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734571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2371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2316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1335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2513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2310</v>
      </c>
      <c r="C300" s="808">
        <f>IF(ISBLANK(POLJ3!C4),"-",POLJ3!C4)</f>
        <v>294</v>
      </c>
      <c r="D300" s="1128">
        <f>IF(ISBLANK(POLJ3!D4),"-",POLJ3!D4)</f>
        <v>2016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3140</v>
      </c>
      <c r="C301" s="789">
        <f>IF(ISBLANK(POLJ3!C5),"-",POLJ3!C5)</f>
        <v>2011</v>
      </c>
      <c r="D301" s="1129">
        <f>IF(ISBLANK(POLJ3!D5),"-",POLJ3!D5)</f>
        <v>1129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30">
        <f>IF(ISBLANK(POLJ3!D6),"-",POLJ3!D6)</f>
        <v>1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58</v>
      </c>
      <c r="C303" s="791">
        <f>IF(ISBLANK(POLJ3!C7),"-",POLJ3!C7)</f>
        <v>21</v>
      </c>
      <c r="D303" s="1110">
        <f>IF(ISBLANK(POLJ3!D7),"-",POLJ3!D7)</f>
        <v>37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2371</v>
      </c>
      <c r="C304" s="807">
        <f>IF(ISBLANK(POLJ3!C8),"-",POLJ3!C8)</f>
        <v>296</v>
      </c>
      <c r="D304" s="1158">
        <f>IF(ISBLANK(POLJ3!D8),"-",POLJ3!D8)</f>
        <v>2075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62.81</v>
      </c>
      <c r="C310" s="1159"/>
      <c r="D310" s="3"/>
      <c r="E310" s="5"/>
      <c r="F310" s="5"/>
      <c r="G310" s="815" t="s">
        <v>765</v>
      </c>
      <c r="H310" s="816">
        <f>IF(ISBLANK(POLJ2!H3),"-",POLJ2!H3)</f>
        <v>802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3100.55</v>
      </c>
      <c r="C311" s="1160"/>
      <c r="D311" s="3"/>
      <c r="E311" s="5"/>
      <c r="F311" s="5"/>
      <c r="G311" s="810" t="s">
        <v>766</v>
      </c>
      <c r="H311" s="248">
        <f>IF(ISBLANK(POLJ2!H4),"-",POLJ2!H4)</f>
        <v>4708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195.48</v>
      </c>
      <c r="C312" s="1160"/>
      <c r="D312" s="3"/>
      <c r="E312" s="5"/>
      <c r="F312" s="5"/>
      <c r="G312" s="810" t="s">
        <v>767</v>
      </c>
      <c r="H312" s="248">
        <f>IF(ISBLANK(POLJ2!H5),"-",POLJ2!H5)</f>
        <v>943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99.49</v>
      </c>
      <c r="C313" s="1160"/>
      <c r="D313" s="3"/>
      <c r="E313" s="5"/>
      <c r="F313" s="5"/>
      <c r="G313" s="812" t="s">
        <v>768</v>
      </c>
      <c r="H313" s="249">
        <f>IF(ISBLANK(POLJ2!H6),"-",POLJ2!H6)</f>
        <v>34382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7.08</v>
      </c>
      <c r="C314" s="1160"/>
      <c r="D314" s="3"/>
      <c r="E314" s="5"/>
      <c r="F314" s="5"/>
      <c r="G314" s="814" t="s">
        <v>16</v>
      </c>
      <c r="H314" s="817">
        <f>IF(ISBLANK(POLJ2!H7),"-",POLJ2!H7)</f>
        <v>40835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237.4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3702.81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459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1399</v>
      </c>
      <c r="I364" s="808">
        <f>IF(ISBLANK(OBRAZ2!I6),"-",OBRAZ2!I6)</f>
        <v>1270</v>
      </c>
      <c r="J364" s="808">
        <f>IF(ISBLANK(OBRAZ2!J6),"-",OBRAZ2!J6)</f>
        <v>129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159</v>
      </c>
      <c r="I365" s="789">
        <f>IF(ISBLANK(OBRAZ2!I7),"-",OBRAZ2!I7)</f>
        <v>159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45.1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215</v>
      </c>
      <c r="I366" s="807">
        <f>IF(ISBLANK(OBRAZ2!I8),"-",OBRAZ2!I8)</f>
        <v>215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487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4.2597765363128488</v>
      </c>
      <c r="I375" s="850">
        <f>IF(ISBLANK(OBRAZ2!C12),"-",OBRAZ2!C21)</f>
        <v>0.57183702644746248</v>
      </c>
      <c r="J375" s="850">
        <f>IF(ISBLANK(OBRAZ2!D12),"-",OBRAZ2!D21)</f>
        <v>0.23923444976076555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0.23923444976076555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61.382681564245814</v>
      </c>
      <c r="I377" s="851">
        <f>IF(ISBLANK(OBRAZ2!C14),"-",OBRAZ2!C23)</f>
        <v>66.61901358112938</v>
      </c>
      <c r="J377" s="851">
        <f>IF(ISBLANK(OBRAZ2!D14),"-",OBRAZ2!D23)</f>
        <v>70.39473684210526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21.089385474860336</v>
      </c>
      <c r="I379" s="851">
        <f>IF(ISBLANK(OBRAZ2!C16),"-",OBRAZ2!C25)</f>
        <v>18.227305218012866</v>
      </c>
      <c r="J379" s="851">
        <f>IF(ISBLANK(OBRAZ2!D16),"-",OBRAZ2!D25)</f>
        <v>17.105263157894736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13.268156424581006</v>
      </c>
      <c r="I380" s="852">
        <f>IF(ISBLANK(OBRAZ2!C17),"-",OBRAZ2!C26)</f>
        <v>14.581844174410294</v>
      </c>
      <c r="J380" s="852">
        <f>IF(ISBLANK(OBRAZ2!D17),"-",OBRAZ2!D26)</f>
        <v>12.02153110047847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1417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1657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447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73.3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510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80.5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-0.4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175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1262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521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0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809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709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5.6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42.6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68.347999999999999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2629.5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15.80053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36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49.61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22323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22600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42086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35193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15.80053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49.61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15.80053</v>
      </c>
      <c r="E6" s="609">
        <v>36</v>
      </c>
      <c r="F6" s="716">
        <v>49.61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2371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1335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2316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62.81</v>
      </c>
      <c r="G3" s="217" t="s">
        <v>765</v>
      </c>
      <c r="H3" s="71">
        <v>802</v>
      </c>
    </row>
    <row r="4" spans="1:9" x14ac:dyDescent="0.25">
      <c r="A4" s="286" t="s">
        <v>760</v>
      </c>
      <c r="B4" s="214">
        <v>3100.55</v>
      </c>
      <c r="G4" s="286" t="s">
        <v>766</v>
      </c>
      <c r="H4" s="214">
        <v>4708</v>
      </c>
    </row>
    <row r="5" spans="1:9" x14ac:dyDescent="0.25">
      <c r="A5" s="286" t="s">
        <v>761</v>
      </c>
      <c r="B5" s="214">
        <v>195.48</v>
      </c>
      <c r="G5" s="286" t="s">
        <v>767</v>
      </c>
      <c r="H5" s="214">
        <v>943</v>
      </c>
    </row>
    <row r="6" spans="1:9" x14ac:dyDescent="0.25">
      <c r="A6" s="286" t="s">
        <v>762</v>
      </c>
      <c r="B6" s="214">
        <v>99.49</v>
      </c>
      <c r="G6" s="286" t="s">
        <v>768</v>
      </c>
      <c r="H6" s="214">
        <v>34382</v>
      </c>
    </row>
    <row r="7" spans="1:9" x14ac:dyDescent="0.25">
      <c r="A7" s="286" t="s">
        <v>763</v>
      </c>
      <c r="B7" s="214">
        <v>7.08</v>
      </c>
      <c r="G7" s="1" t="s">
        <v>24</v>
      </c>
      <c r="H7" s="288">
        <v>40835</v>
      </c>
    </row>
    <row r="8" spans="1:9" x14ac:dyDescent="0.25">
      <c r="A8" s="287" t="s">
        <v>764</v>
      </c>
      <c r="B8" s="73">
        <v>237.4</v>
      </c>
    </row>
    <row r="9" spans="1:9" x14ac:dyDescent="0.25">
      <c r="A9" s="1" t="s">
        <v>24</v>
      </c>
      <c r="B9" s="288">
        <v>3702.81</v>
      </c>
      <c r="I9" s="41" t="s">
        <v>876</v>
      </c>
    </row>
    <row r="10" spans="1:9" x14ac:dyDescent="0.25">
      <c r="G10" s="29" t="s">
        <v>775</v>
      </c>
      <c r="H10" s="58">
        <v>2513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2310</v>
      </c>
      <c r="C4" s="55">
        <v>294</v>
      </c>
      <c r="D4" s="110">
        <v>2016</v>
      </c>
    </row>
    <row r="5" spans="1:4" ht="30" customHeight="1" x14ac:dyDescent="0.25">
      <c r="A5" s="274" t="s">
        <v>884</v>
      </c>
      <c r="B5" s="212">
        <v>3140</v>
      </c>
      <c r="C5" s="58">
        <v>2011</v>
      </c>
      <c r="D5" s="160">
        <v>1129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58</v>
      </c>
      <c r="C7" s="58">
        <v>21</v>
      </c>
      <c r="D7" s="160">
        <v>37</v>
      </c>
    </row>
    <row r="8" spans="1:4" x14ac:dyDescent="0.25">
      <c r="A8" s="201" t="s">
        <v>774</v>
      </c>
      <c r="B8" s="72">
        <v>2371</v>
      </c>
      <c r="C8" s="61">
        <v>296</v>
      </c>
      <c r="D8" s="111">
        <v>2075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64.044585987261144</v>
      </c>
      <c r="C15" s="278">
        <f>D5/B5*100</f>
        <v>35.955414012738849</v>
      </c>
    </row>
    <row r="16" spans="1:4" ht="30" x14ac:dyDescent="0.25">
      <c r="A16" s="279" t="s">
        <v>821</v>
      </c>
      <c r="B16" s="283">
        <f>C4/B4*100</f>
        <v>12.727272727272727</v>
      </c>
      <c r="C16" s="280">
        <f>D4/B4*100</f>
        <v>87.272727272727266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64.044585987261144</v>
      </c>
      <c r="C22" s="278">
        <f t="shared" si="0"/>
        <v>35.955414012738849</v>
      </c>
    </row>
    <row r="23" spans="1:3" ht="30" x14ac:dyDescent="0.25">
      <c r="A23" s="279" t="s">
        <v>858</v>
      </c>
      <c r="B23" s="285">
        <f t="shared" si="0"/>
        <v>12.727272727272727</v>
      </c>
      <c r="C23" s="284">
        <f t="shared" si="0"/>
        <v>87.272727272727266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459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726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45.1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487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1436</v>
      </c>
      <c r="C6" s="973">
        <v>1325</v>
      </c>
      <c r="D6" s="945">
        <v>111</v>
      </c>
      <c r="E6" s="973">
        <v>1432</v>
      </c>
      <c r="F6" s="973">
        <v>1291</v>
      </c>
      <c r="G6" s="945">
        <v>141</v>
      </c>
      <c r="H6" s="599">
        <v>1399</v>
      </c>
      <c r="I6" s="616">
        <v>1270</v>
      </c>
      <c r="J6" s="945">
        <v>129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121</v>
      </c>
      <c r="C7" s="975">
        <v>121</v>
      </c>
      <c r="D7" s="976">
        <v>0</v>
      </c>
      <c r="E7" s="975">
        <v>75</v>
      </c>
      <c r="F7" s="975">
        <v>75</v>
      </c>
      <c r="G7" s="976">
        <v>0</v>
      </c>
      <c r="H7" s="753">
        <v>159</v>
      </c>
      <c r="I7" s="690">
        <v>159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455</v>
      </c>
      <c r="C8" s="978">
        <v>455</v>
      </c>
      <c r="D8" s="979">
        <v>0</v>
      </c>
      <c r="E8" s="978">
        <v>109</v>
      </c>
      <c r="F8" s="978">
        <v>109</v>
      </c>
      <c r="G8" s="979">
        <v>0</v>
      </c>
      <c r="H8" s="754">
        <v>215</v>
      </c>
      <c r="I8" s="691">
        <v>215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61</v>
      </c>
      <c r="C12" s="600">
        <v>8</v>
      </c>
      <c r="D12" s="600">
        <v>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879</v>
      </c>
      <c r="C14" s="751">
        <v>932</v>
      </c>
      <c r="D14" s="751">
        <v>1177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302</v>
      </c>
      <c r="C16" s="1029">
        <v>255</v>
      </c>
      <c r="D16" s="751">
        <v>286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190</v>
      </c>
      <c r="C17" s="752">
        <v>204</v>
      </c>
      <c r="D17" s="752">
        <v>201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4.2597765363128488</v>
      </c>
      <c r="C21" s="289">
        <f>C12/SUM(C12:C17)*100</f>
        <v>0.57183702644746248</v>
      </c>
      <c r="D21" s="289">
        <f>D12/SUM(D12:D17)*100</f>
        <v>0.23923444976076555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0.23923444976076555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61.382681564245814</v>
      </c>
      <c r="C23" s="290">
        <f>C14/SUM(C12:C17)*100</f>
        <v>66.61901358112938</v>
      </c>
      <c r="D23" s="290">
        <f>D14/SUM(D12:D17)*100</f>
        <v>70.39473684210526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21.089385474860336</v>
      </c>
      <c r="C25" s="290">
        <f>C16/SUM(C12:C17)*100</f>
        <v>18.227305218012866</v>
      </c>
      <c r="D25" s="290">
        <f>D16/SUM(D12:D17)*100</f>
        <v>17.105263157894736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13.268156424581006</v>
      </c>
      <c r="C26" s="291">
        <f>C17/SUM(C12:C17)*100</f>
        <v>14.581844174410294</v>
      </c>
      <c r="D26" s="291">
        <f>D17/SUM(D12:D17)*100</f>
        <v>12.02153110047847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28.6</v>
      </c>
      <c r="C7" s="600">
        <v>24.9</v>
      </c>
      <c r="D7" s="600">
        <v>31.7</v>
      </c>
    </row>
    <row r="8" spans="1:6" x14ac:dyDescent="0.25">
      <c r="A8" s="695" t="s">
        <v>944</v>
      </c>
      <c r="B8" s="751">
        <v>68.5</v>
      </c>
      <c r="C8" s="751">
        <v>15.4</v>
      </c>
      <c r="D8" s="751">
        <v>13.8</v>
      </c>
    </row>
    <row r="9" spans="1:6" x14ac:dyDescent="0.25">
      <c r="A9" s="696" t="s">
        <v>224</v>
      </c>
      <c r="B9" s="752">
        <v>3</v>
      </c>
      <c r="C9" s="752">
        <v>59.7</v>
      </c>
      <c r="D9" s="752">
        <v>54.5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28.6</v>
      </c>
      <c r="C13" s="697">
        <f t="shared" ref="C13:D13" si="1">IF(ISBLANK(C7),"",C7)</f>
        <v>24.9</v>
      </c>
      <c r="D13" s="697">
        <f t="shared" si="1"/>
        <v>31.7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68.5</v>
      </c>
      <c r="C14" s="698">
        <f t="shared" si="2"/>
        <v>15.4</v>
      </c>
      <c r="D14" s="698">
        <f t="shared" si="2"/>
        <v>13.8</v>
      </c>
    </row>
    <row r="15" spans="1:6" x14ac:dyDescent="0.25">
      <c r="A15" s="702" t="s">
        <v>1630</v>
      </c>
      <c r="B15" s="699">
        <f t="shared" si="2"/>
        <v>3</v>
      </c>
      <c r="C15" s="699">
        <f t="shared" si="2"/>
        <v>59.7</v>
      </c>
      <c r="D15" s="699">
        <f t="shared" si="2"/>
        <v>54.5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28.6</v>
      </c>
      <c r="C18" s="697">
        <f t="shared" ref="C18:D18" si="4">IF(ISBLANK(C7),"",C7)</f>
        <v>24.9</v>
      </c>
      <c r="D18" s="697">
        <f t="shared" si="4"/>
        <v>31.7</v>
      </c>
    </row>
    <row r="19" spans="1:5" x14ac:dyDescent="0.25">
      <c r="A19" s="701" t="s">
        <v>1632</v>
      </c>
      <c r="B19" s="698">
        <f t="shared" ref="B19:D20" si="5">IF(ISBLANK(B8),"",B8)</f>
        <v>68.5</v>
      </c>
      <c r="C19" s="698">
        <f t="shared" si="5"/>
        <v>15.4</v>
      </c>
      <c r="D19" s="698">
        <f t="shared" si="5"/>
        <v>13.8</v>
      </c>
    </row>
    <row r="20" spans="1:5" x14ac:dyDescent="0.25">
      <c r="A20" s="702" t="s">
        <v>1633</v>
      </c>
      <c r="B20" s="699">
        <f t="shared" si="5"/>
        <v>3</v>
      </c>
      <c r="C20" s="699">
        <f t="shared" si="5"/>
        <v>59.7</v>
      </c>
      <c r="D20" s="699">
        <f t="shared" si="5"/>
        <v>54.5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69.900000000000006</v>
      </c>
      <c r="C5" s="611">
        <v>70.099999999999994</v>
      </c>
      <c r="D5" s="1030">
        <v>70</v>
      </c>
      <c r="F5" s="28"/>
      <c r="G5" s="693">
        <f>A5</f>
        <v>2020</v>
      </c>
      <c r="H5" s="669">
        <f>IF(ISBLANK(B5),"",B5)</f>
        <v>69.900000000000006</v>
      </c>
      <c r="I5" s="618">
        <f t="shared" ref="H5:I7" si="0">IF(ISBLANK(C5),"",C5)</f>
        <v>70.099999999999994</v>
      </c>
    </row>
    <row r="6" spans="1:10" x14ac:dyDescent="0.25">
      <c r="A6" s="749">
        <v>2021</v>
      </c>
      <c r="B6" s="601">
        <v>76.5</v>
      </c>
      <c r="C6" s="612">
        <v>65</v>
      </c>
      <c r="D6" s="946">
        <v>70.599999999999994</v>
      </c>
      <c r="F6" s="44"/>
      <c r="G6" s="693">
        <f t="shared" ref="G6:G7" si="1">A6</f>
        <v>2021</v>
      </c>
      <c r="H6" s="670">
        <f t="shared" si="0"/>
        <v>76.5</v>
      </c>
      <c r="I6" s="619">
        <f t="shared" si="0"/>
        <v>65</v>
      </c>
    </row>
    <row r="7" spans="1:10" x14ac:dyDescent="0.25">
      <c r="A7" s="750">
        <v>2022</v>
      </c>
      <c r="B7" s="601">
        <v>75.599999999999994</v>
      </c>
      <c r="C7" s="612">
        <v>65.599999999999994</v>
      </c>
      <c r="D7" s="946">
        <v>70.099999999999994</v>
      </c>
      <c r="F7" s="44"/>
      <c r="G7" s="693">
        <f t="shared" si="1"/>
        <v>2022</v>
      </c>
      <c r="H7" s="671">
        <f t="shared" si="0"/>
        <v>75.599999999999994</v>
      </c>
      <c r="I7" s="620">
        <f t="shared" si="0"/>
        <v>65.599999999999994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69.900000000000006</v>
      </c>
      <c r="I13" s="618">
        <f>IF(ISBLANK(C5),"",C5)</f>
        <v>70.099999999999994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76.5</v>
      </c>
      <c r="I14" s="619">
        <f t="shared" si="3"/>
        <v>65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75.599999999999994</v>
      </c>
      <c r="I15" s="620">
        <f t="shared" si="4"/>
        <v>65.599999999999994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Палилула (Ниш)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69985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598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-4.5999999999999996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74.77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143.69999999999999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64809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73460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2226</v>
      </c>
      <c r="C63" s="548">
        <f>IF(ISBLANK('DEM2'!C7),"-",'DEM2'!C7)</f>
        <v>2381</v>
      </c>
      <c r="D63" s="548"/>
      <c r="E63" s="548">
        <f>IF(ISBLANK('DEM2'!D8),"-",'DEM2'!D8)</f>
        <v>2130</v>
      </c>
      <c r="F63" s="548">
        <f>IF(ISBLANK('DEM2'!C8),"-",'DEM2'!C8)</f>
        <v>2319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2612</v>
      </c>
      <c r="C64" s="317">
        <f>IF(ISBLANK('DEM2'!F7),"-",'DEM2'!F7)</f>
        <v>2894</v>
      </c>
      <c r="D64" s="789"/>
      <c r="E64" s="317">
        <f>IF(ISBLANK('DEM2'!G8),"-",'DEM2'!G8)</f>
        <v>2484</v>
      </c>
      <c r="F64" s="317">
        <f>IF(ISBLANK('DEM2'!F8),"-",'DEM2'!F8)</f>
        <v>2671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1384</v>
      </c>
      <c r="C65" s="345">
        <f>IF(ISBLANK('DEM2'!I7),"-",'DEM2'!I7)</f>
        <v>1552</v>
      </c>
      <c r="D65" s="393"/>
      <c r="E65" s="345">
        <f>IF(ISBLANK('DEM2'!J8),"-",'DEM2'!J8)</f>
        <v>1322</v>
      </c>
      <c r="F65" s="345">
        <f>IF(ISBLANK('DEM2'!I8),"-",'DEM2'!I8)</f>
        <v>1486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5872</v>
      </c>
      <c r="C66" s="348">
        <f>IF(ISBLANK('DEM2'!L7),"-",'DEM2'!L7)</f>
        <v>6430</v>
      </c>
      <c r="D66" s="394"/>
      <c r="E66" s="348">
        <f>IF(ISBLANK('DEM2'!M8),"-",'DEM2'!M8)</f>
        <v>5604</v>
      </c>
      <c r="F66" s="348">
        <f>IF(ISBLANK('DEM2'!L8),"-",'DEM2'!L8)</f>
        <v>6102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5955</v>
      </c>
      <c r="C67" s="345">
        <f>IF(ISBLANK('DEM2'!O7),"-",'DEM2'!O7)</f>
        <v>6286</v>
      </c>
      <c r="D67" s="393"/>
      <c r="E67" s="345">
        <f>IF(ISBLANK('DEM2'!P8),"-",'DEM2'!P8)</f>
        <v>5599</v>
      </c>
      <c r="F67" s="345">
        <f>IF(ISBLANK('DEM2'!O8),"-",'DEM2'!O8)</f>
        <v>6150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23861</v>
      </c>
      <c r="C68" s="317">
        <f>IF(ISBLANK('DEM2'!R7),"-",'DEM2'!R7)</f>
        <v>23693</v>
      </c>
      <c r="D68" s="395"/>
      <c r="E68" s="317">
        <f>IF(ISBLANK('DEM2'!S8),"-",'DEM2'!S8)</f>
        <v>22544</v>
      </c>
      <c r="F68" s="317">
        <f>IF(ISBLANK('DEM2'!R8),"-",'DEM2'!R8)</f>
        <v>23603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36520</v>
      </c>
      <c r="C69" s="463">
        <f>IF(ISBLANK('DEM2'!U7),"-",'DEM2'!U7)</f>
        <v>35390</v>
      </c>
      <c r="D69" s="799"/>
      <c r="E69" s="463">
        <f>IF(ISBLANK('DEM2'!V8),"-",'DEM2'!V8)</f>
        <v>35116</v>
      </c>
      <c r="F69" s="463">
        <f>IF(ISBLANK('DEM2'!U8),"-",'DEM2'!U8)</f>
        <v>34869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1.5</v>
      </c>
      <c r="G117" s="801">
        <f>IF(ISBLANK('DEM2'!E25),"-",'DEM2'!E25)</f>
        <v>1.5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21383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25166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75353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5247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25.4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43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33.700000000000003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8.1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4568563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65279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2252056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855013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32179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56100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802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149745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5051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152804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5154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747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2445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734571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2371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2316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1335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2513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2310</v>
      </c>
      <c r="C300" s="808">
        <f>IF(ISBLANK(POLJ3!C4),"-",POLJ3!C4)</f>
        <v>294</v>
      </c>
      <c r="D300" s="1128">
        <f>IF(ISBLANK(POLJ3!D4),"-",POLJ3!D4)</f>
        <v>2016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3140</v>
      </c>
      <c r="C301" s="789">
        <f>IF(ISBLANK(POLJ3!C5),"-",POLJ3!C5)</f>
        <v>2011</v>
      </c>
      <c r="D301" s="1129">
        <f>IF(ISBLANK(POLJ3!D5),"-",POLJ3!D5)</f>
        <v>1129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30">
        <f>IF(ISBLANK(POLJ3!D6),"-",POLJ3!D6)</f>
        <v>1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58</v>
      </c>
      <c r="C303" s="791">
        <f>IF(ISBLANK(POLJ3!C7),"-",POLJ3!C7)</f>
        <v>21</v>
      </c>
      <c r="D303" s="1110">
        <f>IF(ISBLANK(POLJ3!D7),"-",POLJ3!D7)</f>
        <v>37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2371</v>
      </c>
      <c r="C304" s="807">
        <f>IF(ISBLANK(POLJ3!C8),"-",POLJ3!C8)</f>
        <v>296</v>
      </c>
      <c r="D304" s="1158">
        <f>IF(ISBLANK(POLJ3!D8),"-",POLJ3!D8)</f>
        <v>2075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62.81</v>
      </c>
      <c r="C310" s="1159"/>
      <c r="D310" s="3"/>
      <c r="E310" s="5"/>
      <c r="F310" s="5"/>
      <c r="G310" s="815" t="s">
        <v>854</v>
      </c>
      <c r="H310" s="816">
        <f>IF(ISBLANK(POLJ2!H3),"-",POLJ2!H3)</f>
        <v>802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3100.55</v>
      </c>
      <c r="C311" s="1160"/>
      <c r="D311" s="3"/>
      <c r="E311" s="5"/>
      <c r="F311" s="5"/>
      <c r="G311" s="810" t="s">
        <v>855</v>
      </c>
      <c r="H311" s="248">
        <f>IF(ISBLANK(POLJ2!H4),"-",POLJ2!H4)</f>
        <v>4708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195.48</v>
      </c>
      <c r="C312" s="1160"/>
      <c r="D312" s="3"/>
      <c r="E312" s="5"/>
      <c r="F312" s="5"/>
      <c r="G312" s="810" t="s">
        <v>856</v>
      </c>
      <c r="H312" s="248">
        <f>IF(ISBLANK(POLJ2!H5),"-",POLJ2!H5)</f>
        <v>943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99.49</v>
      </c>
      <c r="C313" s="1160"/>
      <c r="D313" s="3"/>
      <c r="E313" s="5"/>
      <c r="F313" s="5"/>
      <c r="G313" s="812" t="s">
        <v>857</v>
      </c>
      <c r="H313" s="249">
        <f>IF(ISBLANK(POLJ2!H6),"-",POLJ2!H6)</f>
        <v>34382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7.08</v>
      </c>
      <c r="C314" s="1160"/>
      <c r="D314" s="3"/>
      <c r="E314" s="5"/>
      <c r="F314" s="5"/>
      <c r="G314" s="814" t="s">
        <v>847</v>
      </c>
      <c r="H314" s="817">
        <f>IF(ISBLANK(POLJ2!H7),"-",POLJ2!H7)</f>
        <v>40835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237.4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3702.81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459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1399</v>
      </c>
      <c r="I364" s="808">
        <f>IF(ISBLANK(OBRAZ2!I6),"-",OBRAZ2!I6)</f>
        <v>1270</v>
      </c>
      <c r="J364" s="808">
        <f>IF(ISBLANK(OBRAZ2!J6),"-",OBRAZ2!J6)</f>
        <v>129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159</v>
      </c>
      <c r="I365" s="416">
        <f>IF(ISBLANK(OBRAZ2!I7),"-",OBRAZ2!I7)</f>
        <v>159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45.1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215</v>
      </c>
      <c r="I366" s="807">
        <f>IF(ISBLANK(OBRAZ2!I8),"-",OBRAZ2!I8)</f>
        <v>215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487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4.2597765363128488</v>
      </c>
      <c r="I375" s="850">
        <f>IF(ISBLANK(OBRAZ2!C12),"-",OBRAZ2!C21)</f>
        <v>0.57183702644746248</v>
      </c>
      <c r="J375" s="850">
        <f>IF(ISBLANK(OBRAZ2!D12),"-",OBRAZ2!D21)</f>
        <v>0.23923444976076555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0.23923444976076555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61.382681564245814</v>
      </c>
      <c r="I377" s="851">
        <f>IF(ISBLANK(OBRAZ2!C14),"-",OBRAZ2!C23)</f>
        <v>66.61901358112938</v>
      </c>
      <c r="J377" s="851">
        <f>IF(ISBLANK(OBRAZ2!D14),"-",OBRAZ2!D23)</f>
        <v>70.39473684210526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21.089385474860336</v>
      </c>
      <c r="I379" s="851">
        <f>IF(ISBLANK(OBRAZ2!C16),"-",OBRAZ2!C25)</f>
        <v>18.227305218012866</v>
      </c>
      <c r="J379" s="851">
        <f>IF(ISBLANK(OBRAZ2!D16),"-",OBRAZ2!D25)</f>
        <v>17.105263157894736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13.268156424581006</v>
      </c>
      <c r="I380" s="852">
        <f>IF(ISBLANK(OBRAZ2!C17),"-",OBRAZ2!C26)</f>
        <v>14.581844174410294</v>
      </c>
      <c r="J380" s="852">
        <f>IF(ISBLANK(OBRAZ2!D17),"-",OBRAZ2!D26)</f>
        <v>12.02153110047847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1417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1657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447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73.3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510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80.5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-0.4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175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1262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521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0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809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709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5.6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42.6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68.347999999999999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2629.5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15.80053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36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49.61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22323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22600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42086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35193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25</v>
      </c>
      <c r="D6" s="612">
        <v>15</v>
      </c>
      <c r="E6" s="612">
        <v>10</v>
      </c>
      <c r="F6" s="1033">
        <v>371</v>
      </c>
      <c r="G6" s="612">
        <v>204</v>
      </c>
      <c r="H6" s="980">
        <v>167</v>
      </c>
      <c r="I6" s="1034">
        <v>22.3</v>
      </c>
      <c r="J6" s="612">
        <v>23.5</v>
      </c>
      <c r="K6" s="1035">
        <v>21</v>
      </c>
      <c r="L6" s="1033">
        <v>569</v>
      </c>
      <c r="M6" s="612">
        <v>296</v>
      </c>
      <c r="N6" s="1028">
        <v>273</v>
      </c>
      <c r="O6" s="1034">
        <v>33.9</v>
      </c>
      <c r="P6" s="612">
        <v>33.4</v>
      </c>
      <c r="Q6" s="1028">
        <v>34.5</v>
      </c>
      <c r="R6" s="1033">
        <v>492</v>
      </c>
      <c r="S6" s="612">
        <v>248</v>
      </c>
      <c r="T6" s="1035">
        <v>244</v>
      </c>
    </row>
    <row r="7" spans="1:20" x14ac:dyDescent="0.25">
      <c r="A7" s="286">
        <v>2021</v>
      </c>
      <c r="B7" s="602">
        <v>1</v>
      </c>
      <c r="C7" s="601">
        <v>25</v>
      </c>
      <c r="D7" s="612">
        <v>15</v>
      </c>
      <c r="E7" s="612">
        <v>10</v>
      </c>
      <c r="F7" s="1033">
        <v>333</v>
      </c>
      <c r="G7" s="612">
        <v>181</v>
      </c>
      <c r="H7" s="980">
        <v>152</v>
      </c>
      <c r="I7" s="1034">
        <v>20.6</v>
      </c>
      <c r="J7" s="612">
        <v>22</v>
      </c>
      <c r="K7" s="1035">
        <v>19.2</v>
      </c>
      <c r="L7" s="1033">
        <v>607</v>
      </c>
      <c r="M7" s="612">
        <v>323</v>
      </c>
      <c r="N7" s="1028">
        <v>284</v>
      </c>
      <c r="O7" s="1034">
        <v>36.200000000000003</v>
      </c>
      <c r="P7" s="612">
        <v>36.4</v>
      </c>
      <c r="Q7" s="1028">
        <v>36.1</v>
      </c>
      <c r="R7" s="1033">
        <v>459</v>
      </c>
      <c r="S7" s="612">
        <v>215</v>
      </c>
      <c r="T7" s="1035">
        <v>244</v>
      </c>
    </row>
    <row r="8" spans="1:20" x14ac:dyDescent="0.25">
      <c r="A8" s="219">
        <v>2022</v>
      </c>
      <c r="B8" s="617">
        <v>1</v>
      </c>
      <c r="C8" s="947">
        <v>26</v>
      </c>
      <c r="D8" s="981">
        <v>15</v>
      </c>
      <c r="E8" s="981">
        <v>11</v>
      </c>
      <c r="F8" s="1036">
        <v>459</v>
      </c>
      <c r="G8" s="981">
        <v>232</v>
      </c>
      <c r="H8" s="979">
        <v>227</v>
      </c>
      <c r="I8" s="754">
        <v>29.3</v>
      </c>
      <c r="J8" s="981">
        <v>29.1</v>
      </c>
      <c r="K8" s="1037">
        <v>29.6</v>
      </c>
      <c r="L8" s="1036">
        <v>726</v>
      </c>
      <c r="M8" s="981">
        <v>366</v>
      </c>
      <c r="N8" s="691">
        <v>360</v>
      </c>
      <c r="O8" s="754">
        <v>45.1</v>
      </c>
      <c r="P8" s="981">
        <v>42.9</v>
      </c>
      <c r="Q8" s="691">
        <v>47.7</v>
      </c>
      <c r="R8" s="1036">
        <v>487</v>
      </c>
      <c r="S8" s="981">
        <v>254</v>
      </c>
      <c r="T8" s="1037">
        <v>233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1417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1657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447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73.3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80.5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76.019313304721024</v>
      </c>
      <c r="C21" s="739">
        <f>B10/(B7+B10)*100</f>
        <v>23.980686695278969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81.225490196078425</v>
      </c>
      <c r="C22" s="739">
        <f>B11/(B8+B11)*100</f>
        <v>18.774509803921568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76.019313304721024</v>
      </c>
      <c r="C26" s="739">
        <f>C21</f>
        <v>23.980686695278969</v>
      </c>
    </row>
    <row r="27" spans="1:10" ht="24.75" x14ac:dyDescent="0.25">
      <c r="A27" s="742" t="s">
        <v>1407</v>
      </c>
      <c r="B27" s="739">
        <f>B22</f>
        <v>81.225490196078425</v>
      </c>
      <c r="C27" s="739">
        <f>C22</f>
        <v>18.774509803921568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2</v>
      </c>
      <c r="D5" s="914" t="s">
        <v>5</v>
      </c>
      <c r="E5" s="211"/>
      <c r="F5" s="125">
        <v>2021</v>
      </c>
      <c r="G5" s="70">
        <v>8</v>
      </c>
      <c r="H5" s="55">
        <v>6</v>
      </c>
      <c r="I5" s="110">
        <v>2</v>
      </c>
      <c r="J5" s="70">
        <v>13</v>
      </c>
      <c r="K5" s="55">
        <v>1</v>
      </c>
      <c r="L5" s="110">
        <v>12</v>
      </c>
      <c r="M5" s="70">
        <v>1438</v>
      </c>
      <c r="N5" s="55">
        <v>1653</v>
      </c>
      <c r="O5" s="70">
        <v>465</v>
      </c>
      <c r="P5" s="110">
        <v>393</v>
      </c>
    </row>
    <row r="6" spans="1:16" x14ac:dyDescent="0.25">
      <c r="A6" s="923" t="s">
        <v>259</v>
      </c>
      <c r="B6" s="1096">
        <v>1</v>
      </c>
      <c r="C6" s="1097">
        <v>12</v>
      </c>
      <c r="D6" s="915" t="s">
        <v>5</v>
      </c>
      <c r="E6" s="254"/>
      <c r="F6" s="125">
        <v>2022</v>
      </c>
      <c r="G6" s="212">
        <v>8</v>
      </c>
      <c r="H6" s="58">
        <v>6</v>
      </c>
      <c r="I6" s="160">
        <v>2</v>
      </c>
      <c r="J6" s="212">
        <v>13</v>
      </c>
      <c r="K6" s="58">
        <v>1</v>
      </c>
      <c r="L6" s="160">
        <v>12</v>
      </c>
      <c r="M6" s="212">
        <v>1417</v>
      </c>
      <c r="N6" s="58">
        <v>1657</v>
      </c>
      <c r="O6" s="212">
        <v>447</v>
      </c>
      <c r="P6" s="160">
        <v>383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8</v>
      </c>
      <c r="I7" s="169">
        <v>2</v>
      </c>
      <c r="J7" s="167"/>
      <c r="K7" s="94"/>
      <c r="L7" s="169"/>
      <c r="M7" s="167">
        <v>1860</v>
      </c>
      <c r="N7" s="94">
        <v>1925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70.2</v>
      </c>
      <c r="C5" s="611">
        <v>68.900000000000006</v>
      </c>
      <c r="D5" s="945">
        <v>71.7</v>
      </c>
      <c r="E5" s="610"/>
      <c r="F5" s="611"/>
      <c r="G5" s="945"/>
      <c r="H5" s="610"/>
      <c r="I5" s="611"/>
      <c r="J5" s="945"/>
      <c r="K5" s="610">
        <v>598</v>
      </c>
      <c r="L5" s="611">
        <v>317</v>
      </c>
      <c r="M5" s="945">
        <v>281</v>
      </c>
      <c r="N5" s="610">
        <v>85.4</v>
      </c>
      <c r="O5" s="611">
        <v>87.5</v>
      </c>
      <c r="P5" s="945">
        <v>83.1</v>
      </c>
      <c r="Q5" s="610">
        <v>0.3</v>
      </c>
      <c r="R5" s="611">
        <v>0.7</v>
      </c>
      <c r="S5" s="945">
        <v>0</v>
      </c>
    </row>
    <row r="6" spans="1:19" x14ac:dyDescent="0.25">
      <c r="A6" s="286">
        <v>2021</v>
      </c>
      <c r="B6" s="457">
        <v>70.099999999999994</v>
      </c>
      <c r="C6" s="458">
        <v>69.2</v>
      </c>
      <c r="D6" s="976">
        <v>71.099999999999994</v>
      </c>
      <c r="E6" s="457">
        <v>162</v>
      </c>
      <c r="F6" s="458">
        <v>111</v>
      </c>
      <c r="G6" s="976">
        <v>51</v>
      </c>
      <c r="H6" s="457">
        <v>0</v>
      </c>
      <c r="I6" s="458">
        <v>0</v>
      </c>
      <c r="J6" s="976">
        <v>0</v>
      </c>
      <c r="K6" s="457">
        <v>536</v>
      </c>
      <c r="L6" s="458">
        <v>286</v>
      </c>
      <c r="M6" s="976">
        <v>250</v>
      </c>
      <c r="N6" s="457">
        <v>83.4</v>
      </c>
      <c r="O6" s="458">
        <v>84.9</v>
      </c>
      <c r="P6" s="976">
        <v>81.7</v>
      </c>
      <c r="Q6" s="457">
        <v>0.1</v>
      </c>
      <c r="R6" s="458">
        <v>0</v>
      </c>
      <c r="S6" s="976">
        <v>0.1</v>
      </c>
    </row>
    <row r="7" spans="1:19" x14ac:dyDescent="0.25">
      <c r="A7" s="286">
        <v>2022</v>
      </c>
      <c r="B7" s="601">
        <v>73.3</v>
      </c>
      <c r="C7" s="612">
        <v>73.2</v>
      </c>
      <c r="D7" s="980">
        <v>73.400000000000006</v>
      </c>
      <c r="E7" s="601">
        <v>158</v>
      </c>
      <c r="F7" s="612">
        <v>110</v>
      </c>
      <c r="G7" s="980">
        <v>48</v>
      </c>
      <c r="H7" s="601">
        <v>0</v>
      </c>
      <c r="I7" s="612">
        <v>0</v>
      </c>
      <c r="J7" s="980">
        <v>0</v>
      </c>
      <c r="K7" s="601">
        <v>510</v>
      </c>
      <c r="L7" s="612">
        <v>265</v>
      </c>
      <c r="M7" s="980">
        <v>245</v>
      </c>
      <c r="N7" s="601">
        <v>80.5</v>
      </c>
      <c r="O7" s="612">
        <v>80.599999999999994</v>
      </c>
      <c r="P7" s="980">
        <v>80.400000000000006</v>
      </c>
      <c r="Q7" s="601">
        <v>-0.4</v>
      </c>
      <c r="R7" s="612">
        <v>-0.8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175</v>
      </c>
      <c r="F8" s="981">
        <v>119</v>
      </c>
      <c r="G8" s="979">
        <v>56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2252056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32179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58</v>
      </c>
      <c r="C5" s="616">
        <v>57</v>
      </c>
      <c r="D5" s="616">
        <v>1</v>
      </c>
      <c r="E5" s="599">
        <v>1048</v>
      </c>
      <c r="F5" s="616">
        <v>920</v>
      </c>
      <c r="G5" s="945">
        <v>128</v>
      </c>
      <c r="H5" s="616">
        <v>893</v>
      </c>
      <c r="I5" s="616">
        <v>381</v>
      </c>
      <c r="J5" s="616">
        <v>512</v>
      </c>
      <c r="K5" s="217">
        <f>SUM(B5,E5,H5)</f>
        <v>1999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35</v>
      </c>
      <c r="C6" s="612">
        <v>35</v>
      </c>
      <c r="D6" s="946">
        <v>0</v>
      </c>
      <c r="E6" s="601">
        <v>989</v>
      </c>
      <c r="F6" s="612">
        <v>863</v>
      </c>
      <c r="G6" s="946">
        <v>126</v>
      </c>
      <c r="H6" s="601">
        <v>875</v>
      </c>
      <c r="I6" s="612">
        <v>382</v>
      </c>
      <c r="J6" s="612">
        <v>493</v>
      </c>
      <c r="K6" s="218">
        <f>SUM(B6,E6,H6)</f>
        <v>1899</v>
      </c>
      <c r="M6" s="105" t="s">
        <v>284</v>
      </c>
      <c r="N6" s="171">
        <f>IF(ISBLANK(J7),"",J7)</f>
        <v>509</v>
      </c>
      <c r="O6" s="80">
        <f>IF(ISBLANK(I7),"",I7)</f>
        <v>379</v>
      </c>
      <c r="P6" s="211"/>
    </row>
    <row r="7" spans="1:17" ht="24.75" x14ac:dyDescent="0.25">
      <c r="A7" s="218">
        <v>2023</v>
      </c>
      <c r="B7" s="601">
        <v>79</v>
      </c>
      <c r="C7" s="612">
        <v>60</v>
      </c>
      <c r="D7" s="946">
        <v>19</v>
      </c>
      <c r="E7" s="601">
        <v>295</v>
      </c>
      <c r="F7" s="612">
        <v>166</v>
      </c>
      <c r="G7" s="946">
        <v>129</v>
      </c>
      <c r="H7" s="601">
        <v>888</v>
      </c>
      <c r="I7" s="612">
        <v>379</v>
      </c>
      <c r="J7" s="612">
        <v>509</v>
      </c>
      <c r="K7" s="218">
        <f>SUM(B7,E7,H7)</f>
        <v>1262</v>
      </c>
      <c r="M7" s="106" t="s">
        <v>285</v>
      </c>
      <c r="N7" s="220">
        <f>IF(ISBLANK(G7),"",G7)</f>
        <v>129</v>
      </c>
      <c r="O7" s="107">
        <f>IF(ISBLANK(F7),"",F7)</f>
        <v>166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60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509</v>
      </c>
      <c r="O13" s="80">
        <f>IF(ISBLANK(I7),"",I7)</f>
        <v>379</v>
      </c>
      <c r="P13" s="211"/>
    </row>
    <row r="14" spans="1:17" ht="27.75" customHeight="1" x14ac:dyDescent="0.25">
      <c r="M14" s="106" t="s">
        <v>515</v>
      </c>
      <c r="N14" s="220">
        <f>IF(ISBLANK(G7),"",G7)</f>
        <v>129</v>
      </c>
      <c r="O14" s="107">
        <f>IF(ISBLANK(F7),"",F7)</f>
        <v>166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60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182</v>
      </c>
      <c r="F21" s="616">
        <v>165</v>
      </c>
      <c r="G21" s="945">
        <v>17</v>
      </c>
      <c r="H21" s="616">
        <v>241</v>
      </c>
      <c r="I21" s="616">
        <v>114</v>
      </c>
      <c r="J21" s="616">
        <v>127</v>
      </c>
      <c r="K21" s="217">
        <f>SUM(B21,E21,H21)</f>
        <v>423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</v>
      </c>
      <c r="C22" s="1028">
        <v>14</v>
      </c>
      <c r="D22" s="980">
        <v>0</v>
      </c>
      <c r="E22" s="1034">
        <v>251</v>
      </c>
      <c r="F22" s="1028">
        <v>208</v>
      </c>
      <c r="G22" s="980">
        <v>43</v>
      </c>
      <c r="H22" s="1034">
        <v>225</v>
      </c>
      <c r="I22" s="1028">
        <v>107</v>
      </c>
      <c r="J22" s="1028">
        <v>118</v>
      </c>
      <c r="K22" s="218">
        <f>SUM(B22,E22,H22)</f>
        <v>490</v>
      </c>
      <c r="M22" s="105" t="s">
        <v>284</v>
      </c>
      <c r="N22" s="171">
        <f>IF(ISBLANK(J23),"",J23)</f>
        <v>140</v>
      </c>
      <c r="O22" s="80">
        <f>IF(ISBLANK(I23),"",I23)</f>
        <v>89</v>
      </c>
      <c r="P22" s="211"/>
    </row>
    <row r="23" spans="1:17" ht="24.75" x14ac:dyDescent="0.25">
      <c r="A23" s="218">
        <v>2022</v>
      </c>
      <c r="B23" s="1034">
        <v>29</v>
      </c>
      <c r="C23" s="1028">
        <v>28</v>
      </c>
      <c r="D23" s="980">
        <v>1</v>
      </c>
      <c r="E23" s="1034">
        <v>263</v>
      </c>
      <c r="F23" s="1028">
        <v>238</v>
      </c>
      <c r="G23" s="980">
        <v>25</v>
      </c>
      <c r="H23" s="1034">
        <v>229</v>
      </c>
      <c r="I23" s="1028">
        <v>89</v>
      </c>
      <c r="J23" s="1028">
        <v>140</v>
      </c>
      <c r="K23" s="218">
        <f>SUM(B23,E23,H23)</f>
        <v>521</v>
      </c>
      <c r="M23" s="106" t="s">
        <v>285</v>
      </c>
      <c r="N23" s="220">
        <f>IF(ISBLANK(G23),"",G23)</f>
        <v>25</v>
      </c>
      <c r="O23" s="107">
        <f>IF(ISBLANK(F23),"",F23)</f>
        <v>238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28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140</v>
      </c>
      <c r="O29" s="80">
        <f>IF(ISBLANK(I23),"",I23)</f>
        <v>89</v>
      </c>
      <c r="P29" s="211"/>
    </row>
    <row r="30" spans="1:17" ht="27.75" customHeight="1" x14ac:dyDescent="0.25">
      <c r="M30" s="106" t="s">
        <v>515</v>
      </c>
      <c r="N30" s="220">
        <f>IF(ISBLANK(G23),"",G23)</f>
        <v>25</v>
      </c>
      <c r="O30" s="107">
        <f>IF(ISBLANK(F23),"",F23)</f>
        <v>238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28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855013</v>
      </c>
      <c r="D5" s="253"/>
    </row>
    <row r="6" spans="1:4" ht="30" x14ac:dyDescent="0.25">
      <c r="A6" s="686" t="s">
        <v>474</v>
      </c>
      <c r="B6" s="617">
        <v>1397043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16.899999999999999</v>
      </c>
      <c r="J5" s="611">
        <v>18.899999999999999</v>
      </c>
      <c r="K5" s="945">
        <v>12.8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115</v>
      </c>
      <c r="G6" s="458">
        <v>71</v>
      </c>
      <c r="H6" s="976">
        <v>44</v>
      </c>
      <c r="I6" s="457">
        <v>-0.1</v>
      </c>
      <c r="J6" s="458">
        <v>-0.1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93</v>
      </c>
      <c r="G7" s="612">
        <v>58</v>
      </c>
      <c r="H7" s="980">
        <v>35</v>
      </c>
      <c r="I7" s="601">
        <v>1</v>
      </c>
      <c r="J7" s="612">
        <v>0.2</v>
      </c>
      <c r="K7" s="980">
        <v>2.5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105</v>
      </c>
      <c r="C5" s="207">
        <v>134</v>
      </c>
      <c r="G5" s="113"/>
      <c r="H5" s="174" t="s">
        <v>586</v>
      </c>
      <c r="I5" s="207">
        <v>117</v>
      </c>
      <c r="J5" s="207">
        <v>142</v>
      </c>
    </row>
    <row r="6" spans="1:13" ht="15" customHeight="1" x14ac:dyDescent="0.25">
      <c r="A6" s="175" t="s">
        <v>587</v>
      </c>
      <c r="B6" s="208">
        <v>956</v>
      </c>
      <c r="C6" s="208">
        <v>299</v>
      </c>
      <c r="G6" s="113"/>
      <c r="H6" s="175" t="s">
        <v>587</v>
      </c>
      <c r="I6" s="208">
        <v>295</v>
      </c>
      <c r="J6" s="208">
        <v>223</v>
      </c>
    </row>
    <row r="7" spans="1:13" ht="15" customHeight="1" x14ac:dyDescent="0.25">
      <c r="A7" s="175" t="s">
        <v>588</v>
      </c>
      <c r="B7" s="208">
        <v>2829</v>
      </c>
      <c r="C7" s="208">
        <v>1018</v>
      </c>
      <c r="G7" s="113"/>
      <c r="H7" s="175" t="s">
        <v>588</v>
      </c>
      <c r="I7" s="208">
        <v>1252</v>
      </c>
      <c r="J7" s="208">
        <v>463</v>
      </c>
    </row>
    <row r="8" spans="1:13" ht="15" customHeight="1" x14ac:dyDescent="0.25">
      <c r="A8" s="175" t="s">
        <v>589</v>
      </c>
      <c r="B8" s="208">
        <v>5993</v>
      </c>
      <c r="C8" s="208">
        <v>4124</v>
      </c>
      <c r="G8" s="113"/>
      <c r="H8" s="175" t="s">
        <v>589</v>
      </c>
      <c r="I8" s="208">
        <v>4591</v>
      </c>
      <c r="J8" s="208">
        <v>3366</v>
      </c>
    </row>
    <row r="9" spans="1:13" ht="15" customHeight="1" x14ac:dyDescent="0.25">
      <c r="A9" s="175" t="s">
        <v>590</v>
      </c>
      <c r="B9" s="208">
        <v>16693</v>
      </c>
      <c r="C9" s="208">
        <v>18762</v>
      </c>
      <c r="G9" s="113"/>
      <c r="H9" s="175" t="s">
        <v>590</v>
      </c>
      <c r="I9" s="208">
        <v>16356</v>
      </c>
      <c r="J9" s="208">
        <v>18454</v>
      </c>
    </row>
    <row r="10" spans="1:13" ht="15" customHeight="1" x14ac:dyDescent="0.25">
      <c r="A10" s="175" t="s">
        <v>591</v>
      </c>
      <c r="B10" s="208">
        <v>1907</v>
      </c>
      <c r="C10" s="208">
        <v>2472</v>
      </c>
      <c r="G10" s="113"/>
      <c r="H10" s="175" t="s">
        <v>591</v>
      </c>
      <c r="I10" s="208">
        <v>2167</v>
      </c>
      <c r="J10" s="208">
        <v>2292</v>
      </c>
    </row>
    <row r="11" spans="1:13" ht="15" customHeight="1" x14ac:dyDescent="0.25">
      <c r="A11" s="176" t="s">
        <v>592</v>
      </c>
      <c r="B11" s="209">
        <v>3737</v>
      </c>
      <c r="C11" s="209">
        <v>3899</v>
      </c>
      <c r="G11" s="113"/>
      <c r="H11" s="176" t="s">
        <v>592</v>
      </c>
      <c r="I11" s="209">
        <v>5656</v>
      </c>
      <c r="J11" s="209">
        <v>4899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105</v>
      </c>
      <c r="C17" s="178">
        <f>IF(ISBLANK(C5),"0",C5)</f>
        <v>134</v>
      </c>
      <c r="G17" s="113"/>
      <c r="H17" s="174" t="s">
        <v>586</v>
      </c>
      <c r="I17" s="177">
        <f>IF(ISBLANK(I5),"0",I5)</f>
        <v>117</v>
      </c>
      <c r="J17" s="178">
        <f>IF(ISBLANK(J5),"0",J5)</f>
        <v>142</v>
      </c>
    </row>
    <row r="18" spans="1:13" ht="15" customHeight="1" x14ac:dyDescent="0.25">
      <c r="A18" s="175" t="s">
        <v>587</v>
      </c>
      <c r="B18" s="179">
        <f t="shared" ref="B18:C18" si="0">IF(ISBLANK(B6),"0",B6)</f>
        <v>956</v>
      </c>
      <c r="C18" s="180">
        <f t="shared" si="0"/>
        <v>299</v>
      </c>
      <c r="G18" s="113"/>
      <c r="H18" s="175" t="s">
        <v>587</v>
      </c>
      <c r="I18" s="179">
        <f t="shared" ref="I18:J18" si="1">IF(ISBLANK(I6),"0",I6)</f>
        <v>295</v>
      </c>
      <c r="J18" s="180">
        <f t="shared" si="1"/>
        <v>223</v>
      </c>
    </row>
    <row r="19" spans="1:13" ht="15" customHeight="1" x14ac:dyDescent="0.25">
      <c r="A19" s="175" t="s">
        <v>588</v>
      </c>
      <c r="B19" s="179">
        <f t="shared" ref="B19:C19" si="2">IF(ISBLANK(B7),"0",B7)</f>
        <v>2829</v>
      </c>
      <c r="C19" s="180">
        <f t="shared" si="2"/>
        <v>1018</v>
      </c>
      <c r="G19" s="113"/>
      <c r="H19" s="175" t="s">
        <v>588</v>
      </c>
      <c r="I19" s="179">
        <f t="shared" ref="I19:J19" si="3">IF(ISBLANK(I7),"0",I7)</f>
        <v>1252</v>
      </c>
      <c r="J19" s="180">
        <f t="shared" si="3"/>
        <v>463</v>
      </c>
    </row>
    <row r="20" spans="1:13" ht="15" customHeight="1" x14ac:dyDescent="0.25">
      <c r="A20" s="175" t="s">
        <v>589</v>
      </c>
      <c r="B20" s="179">
        <f t="shared" ref="B20:C20" si="4">IF(ISBLANK(B8),"0",B8)</f>
        <v>5993</v>
      </c>
      <c r="C20" s="180">
        <f t="shared" si="4"/>
        <v>4124</v>
      </c>
      <c r="G20" s="113"/>
      <c r="H20" s="175" t="s">
        <v>589</v>
      </c>
      <c r="I20" s="179">
        <f t="shared" ref="I20:J20" si="5">IF(ISBLANK(I8),"0",I8)</f>
        <v>4591</v>
      </c>
      <c r="J20" s="180">
        <f t="shared" si="5"/>
        <v>3366</v>
      </c>
    </row>
    <row r="21" spans="1:13" ht="15" customHeight="1" x14ac:dyDescent="0.25">
      <c r="A21" s="175" t="s">
        <v>590</v>
      </c>
      <c r="B21" s="179">
        <f t="shared" ref="B21:C21" si="6">IF(ISBLANK(B9),"0",B9)</f>
        <v>16693</v>
      </c>
      <c r="C21" s="180">
        <f t="shared" si="6"/>
        <v>18762</v>
      </c>
      <c r="G21" s="113"/>
      <c r="H21" s="175" t="s">
        <v>590</v>
      </c>
      <c r="I21" s="179">
        <f t="shared" ref="I21:J21" si="7">IF(ISBLANK(I9),"0",I9)</f>
        <v>16356</v>
      </c>
      <c r="J21" s="180">
        <f t="shared" si="7"/>
        <v>18454</v>
      </c>
    </row>
    <row r="22" spans="1:13" ht="15" customHeight="1" x14ac:dyDescent="0.25">
      <c r="A22" s="175" t="s">
        <v>591</v>
      </c>
      <c r="B22" s="179">
        <f t="shared" ref="B22:C22" si="8">IF(ISBLANK(B10),"0",B10)</f>
        <v>1907</v>
      </c>
      <c r="C22" s="180">
        <f t="shared" si="8"/>
        <v>2472</v>
      </c>
      <c r="G22" s="113"/>
      <c r="H22" s="175" t="s">
        <v>591</v>
      </c>
      <c r="I22" s="179">
        <f t="shared" ref="I22:J22" si="9">IF(ISBLANK(I10),"0",I10)</f>
        <v>2167</v>
      </c>
      <c r="J22" s="180">
        <f t="shared" si="9"/>
        <v>2292</v>
      </c>
    </row>
    <row r="23" spans="1:13" ht="15" customHeight="1" x14ac:dyDescent="0.25">
      <c r="A23" s="176" t="s">
        <v>592</v>
      </c>
      <c r="B23" s="181">
        <f t="shared" ref="B23:C23" si="10">IF(ISBLANK(B11),"0",B11)</f>
        <v>3737</v>
      </c>
      <c r="C23" s="182">
        <f t="shared" si="10"/>
        <v>3899</v>
      </c>
      <c r="G23" s="113"/>
      <c r="H23" s="176" t="s">
        <v>592</v>
      </c>
      <c r="I23" s="181">
        <f t="shared" ref="I23:J23" si="11">IF(ISBLANK(I11),"0",I11)</f>
        <v>5656</v>
      </c>
      <c r="J23" s="182">
        <f t="shared" si="11"/>
        <v>4899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0.32588454376163872</v>
      </c>
      <c r="C29" s="184">
        <f>C17/SUM(C17:C23)*100</f>
        <v>0.43636837306239418</v>
      </c>
      <c r="D29" s="253"/>
      <c r="E29" s="253"/>
      <c r="G29" s="113"/>
      <c r="H29" s="174" t="s">
        <v>593</v>
      </c>
      <c r="I29" s="184">
        <f>I17/SUM(I17:I23)*100</f>
        <v>0.38443845698889401</v>
      </c>
      <c r="J29" s="184">
        <f>J17/SUM(J17:J23)*100</f>
        <v>0.47588726163745432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2.9671011793916824</v>
      </c>
      <c r="C30" s="185">
        <f>C18/SUM(C17:C23)*100</f>
        <v>0.97368763840041694</v>
      </c>
      <c r="D30" s="253"/>
      <c r="E30" s="253"/>
      <c r="G30" s="113"/>
      <c r="H30" s="175" t="s">
        <v>594</v>
      </c>
      <c r="I30" s="185">
        <f>I18/SUM(I17:I23)*100</f>
        <v>0.96931063941644213</v>
      </c>
      <c r="J30" s="185">
        <f>J18/SUM(J17:J23)*100</f>
        <v>0.74734407989543883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8.7802607076350103</v>
      </c>
      <c r="C31" s="185">
        <f>C19/SUM(C17:C23)*100</f>
        <v>3.3150970431158009</v>
      </c>
      <c r="D31" s="253"/>
      <c r="E31" s="253"/>
      <c r="G31" s="113"/>
      <c r="H31" s="175" t="s">
        <v>595</v>
      </c>
      <c r="I31" s="185">
        <f>I19/SUM(I17:I23)*100</f>
        <v>4.1138200696589342</v>
      </c>
      <c r="J31" s="185">
        <f>J19/SUM(J17:J23)*100</f>
        <v>1.5516605784376152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18.600248292985725</v>
      </c>
      <c r="C32" s="185">
        <f>C20/SUM(C17:C23)*100</f>
        <v>13.429725153054578</v>
      </c>
      <c r="D32" s="253"/>
      <c r="E32" s="253"/>
      <c r="G32" s="113"/>
      <c r="H32" s="175" t="s">
        <v>596</v>
      </c>
      <c r="I32" s="185">
        <f>I20/SUM(I17:I23)*100</f>
        <v>15.085102188341986</v>
      </c>
      <c r="J32" s="185">
        <f>J20/SUM(J17:J23)*100</f>
        <v>11.280538892054023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51.809435133457484</v>
      </c>
      <c r="C33" s="185">
        <f>C21/SUM(C17:C23)*100</f>
        <v>61.098085189527161</v>
      </c>
      <c r="D33" s="253"/>
      <c r="E33" s="253"/>
      <c r="G33" s="113"/>
      <c r="H33" s="175" t="s">
        <v>597</v>
      </c>
      <c r="I33" s="185">
        <f>I21/SUM(I17:I23)*100</f>
        <v>53.742524807780768</v>
      </c>
      <c r="J33" s="185">
        <f>J21/SUM(J17:J23)*100</f>
        <v>61.845236100405508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5.9186840471756677</v>
      </c>
      <c r="C34" s="185">
        <f>C22/SUM(C17:C23)*100</f>
        <v>8.0500195388823759</v>
      </c>
      <c r="D34" s="253"/>
      <c r="E34" s="253"/>
      <c r="G34" s="113"/>
      <c r="H34" s="175" t="s">
        <v>598</v>
      </c>
      <c r="I34" s="185">
        <f>I22/SUM(I17:I23)*100</f>
        <v>7.1203259512387458</v>
      </c>
      <c r="J34" s="185">
        <f>J22/SUM(J17:J23)*100</f>
        <v>7.6812225610777842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11.598386095592799</v>
      </c>
      <c r="C35" s="186">
        <f>C23/SUM(C17:C23)*100</f>
        <v>12.697017063957276</v>
      </c>
      <c r="D35" s="253"/>
      <c r="E35" s="253"/>
      <c r="G35" s="113"/>
      <c r="H35" s="176" t="s">
        <v>599</v>
      </c>
      <c r="I35" s="186">
        <f>I23/SUM(I17:I23)*100</f>
        <v>18.584477886574227</v>
      </c>
      <c r="J35" s="186">
        <f>J23/SUM(J17:J23)*100</f>
        <v>16.418110526492175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0.32588454376163872</v>
      </c>
      <c r="C41" s="184">
        <f t="shared" si="12"/>
        <v>0.43636837306239418</v>
      </c>
      <c r="G41" s="113"/>
      <c r="H41" s="174" t="s">
        <v>601</v>
      </c>
      <c r="I41" s="184">
        <f t="shared" ref="I41:J41" si="13">I29</f>
        <v>0.38443845698889401</v>
      </c>
      <c r="J41" s="184">
        <f t="shared" si="13"/>
        <v>0.47588726163745432</v>
      </c>
    </row>
    <row r="42" spans="1:12" x14ac:dyDescent="0.25">
      <c r="A42" s="175" t="s">
        <v>602</v>
      </c>
      <c r="B42" s="185">
        <f t="shared" si="12"/>
        <v>2.9671011793916824</v>
      </c>
      <c r="C42" s="185">
        <f t="shared" si="12"/>
        <v>0.97368763840041694</v>
      </c>
      <c r="G42" s="113"/>
      <c r="H42" s="175" t="s">
        <v>602</v>
      </c>
      <c r="I42" s="185">
        <f t="shared" ref="I42:J42" si="14">I30</f>
        <v>0.96931063941644213</v>
      </c>
      <c r="J42" s="185">
        <f t="shared" si="14"/>
        <v>0.74734407989543883</v>
      </c>
    </row>
    <row r="43" spans="1:12" x14ac:dyDescent="0.25">
      <c r="A43" s="175" t="s">
        <v>603</v>
      </c>
      <c r="B43" s="185">
        <f t="shared" si="12"/>
        <v>8.7802607076350103</v>
      </c>
      <c r="C43" s="185">
        <f t="shared" si="12"/>
        <v>3.3150970431158009</v>
      </c>
      <c r="G43" s="113"/>
      <c r="H43" s="175" t="s">
        <v>603</v>
      </c>
      <c r="I43" s="185">
        <f t="shared" ref="I43:J43" si="15">I31</f>
        <v>4.1138200696589342</v>
      </c>
      <c r="J43" s="185">
        <f t="shared" si="15"/>
        <v>1.5516605784376152</v>
      </c>
    </row>
    <row r="44" spans="1:12" x14ac:dyDescent="0.25">
      <c r="A44" s="175" t="s">
        <v>604</v>
      </c>
      <c r="B44" s="185">
        <f t="shared" si="12"/>
        <v>18.600248292985725</v>
      </c>
      <c r="C44" s="185">
        <f t="shared" si="12"/>
        <v>13.429725153054578</v>
      </c>
      <c r="G44" s="113"/>
      <c r="H44" s="175" t="s">
        <v>604</v>
      </c>
      <c r="I44" s="185">
        <f t="shared" ref="I44:J44" si="16">I32</f>
        <v>15.085102188341986</v>
      </c>
      <c r="J44" s="185">
        <f t="shared" si="16"/>
        <v>11.280538892054023</v>
      </c>
    </row>
    <row r="45" spans="1:12" x14ac:dyDescent="0.25">
      <c r="A45" s="175" t="s">
        <v>605</v>
      </c>
      <c r="B45" s="185">
        <f t="shared" si="12"/>
        <v>51.809435133457484</v>
      </c>
      <c r="C45" s="185">
        <f t="shared" si="12"/>
        <v>61.098085189527161</v>
      </c>
      <c r="G45" s="113"/>
      <c r="H45" s="175" t="s">
        <v>605</v>
      </c>
      <c r="I45" s="185">
        <f t="shared" ref="I45:J45" si="17">I33</f>
        <v>53.742524807780768</v>
      </c>
      <c r="J45" s="185">
        <f t="shared" si="17"/>
        <v>61.845236100405508</v>
      </c>
    </row>
    <row r="46" spans="1:12" x14ac:dyDescent="0.25">
      <c r="A46" s="175" t="s">
        <v>606</v>
      </c>
      <c r="B46" s="185">
        <f t="shared" si="12"/>
        <v>5.9186840471756677</v>
      </c>
      <c r="C46" s="185">
        <f t="shared" si="12"/>
        <v>8.0500195388823759</v>
      </c>
      <c r="G46" s="113"/>
      <c r="H46" s="175" t="s">
        <v>606</v>
      </c>
      <c r="I46" s="185">
        <f t="shared" ref="I46:J46" si="18">I34</f>
        <v>7.1203259512387458</v>
      </c>
      <c r="J46" s="185">
        <f t="shared" si="18"/>
        <v>7.6812225610777842</v>
      </c>
    </row>
    <row r="47" spans="1:12" x14ac:dyDescent="0.25">
      <c r="A47" s="176" t="s">
        <v>607</v>
      </c>
      <c r="B47" s="186">
        <f t="shared" si="12"/>
        <v>11.598386095592799</v>
      </c>
      <c r="C47" s="186">
        <f t="shared" si="12"/>
        <v>12.697017063957276</v>
      </c>
      <c r="G47" s="113"/>
      <c r="H47" s="176" t="s">
        <v>607</v>
      </c>
      <c r="I47" s="186">
        <f t="shared" ref="I47:J47" si="19">I35</f>
        <v>18.584477886574227</v>
      </c>
      <c r="J47" s="186">
        <f t="shared" si="19"/>
        <v>16.418110526492175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15502</v>
      </c>
      <c r="C5" s="207">
        <v>13370</v>
      </c>
      <c r="D5" s="253"/>
      <c r="E5" s="253"/>
      <c r="F5" s="1003"/>
      <c r="H5" s="174" t="s">
        <v>624</v>
      </c>
      <c r="I5" s="207">
        <v>7297</v>
      </c>
      <c r="J5" s="207">
        <v>6066</v>
      </c>
    </row>
    <row r="6" spans="1:10" ht="15" customHeight="1" x14ac:dyDescent="0.25">
      <c r="A6" s="175" t="s">
        <v>625</v>
      </c>
      <c r="B6" s="208">
        <v>4766</v>
      </c>
      <c r="C6" s="208">
        <v>4773</v>
      </c>
      <c r="D6" s="253"/>
      <c r="E6" s="253"/>
      <c r="F6" s="1003"/>
      <c r="H6" s="175" t="s">
        <v>625</v>
      </c>
      <c r="I6" s="208">
        <v>7122</v>
      </c>
      <c r="J6" s="208">
        <v>8232</v>
      </c>
    </row>
    <row r="7" spans="1:10" ht="15" customHeight="1" x14ac:dyDescent="0.25">
      <c r="A7" s="176" t="s">
        <v>626</v>
      </c>
      <c r="B7" s="209">
        <v>11952</v>
      </c>
      <c r="C7" s="209">
        <v>12565</v>
      </c>
      <c r="D7" s="253"/>
      <c r="E7" s="253"/>
      <c r="F7" s="1003"/>
      <c r="H7" s="175" t="s">
        <v>626</v>
      </c>
      <c r="I7" s="208">
        <v>15875</v>
      </c>
      <c r="J7" s="208">
        <v>15356</v>
      </c>
    </row>
    <row r="8" spans="1:10" x14ac:dyDescent="0.25">
      <c r="D8" s="253"/>
      <c r="E8" s="253"/>
      <c r="F8" s="1003"/>
      <c r="H8" s="176" t="s">
        <v>2351</v>
      </c>
      <c r="I8" s="209">
        <v>140</v>
      </c>
      <c r="J8" s="209">
        <v>185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15502</v>
      </c>
      <c r="C13" s="178">
        <f>IF(ISBLANK(C5),"0",C5)</f>
        <v>13370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4766</v>
      </c>
      <c r="C14" s="180">
        <f t="shared" si="0"/>
        <v>4773</v>
      </c>
      <c r="D14" s="253"/>
      <c r="E14" s="253"/>
      <c r="F14" s="1003"/>
      <c r="H14" s="174" t="s">
        <v>624</v>
      </c>
      <c r="I14" s="177">
        <f>IF(ISBLANK(I5),"0",I5)</f>
        <v>7297</v>
      </c>
      <c r="J14" s="178">
        <f>IF(ISBLANK(J5),"0",J5)</f>
        <v>6066</v>
      </c>
    </row>
    <row r="15" spans="1:10" ht="15" customHeight="1" x14ac:dyDescent="0.25">
      <c r="A15" s="176" t="s">
        <v>626</v>
      </c>
      <c r="B15" s="181">
        <f t="shared" si="0"/>
        <v>11952</v>
      </c>
      <c r="C15" s="182">
        <f t="shared" si="0"/>
        <v>12565</v>
      </c>
      <c r="D15" s="253"/>
      <c r="E15" s="253"/>
      <c r="F15" s="1003"/>
      <c r="H15" s="175" t="s">
        <v>625</v>
      </c>
      <c r="I15" s="179">
        <f t="shared" ref="I15:J15" si="1">IF(ISBLANK(I6),"0",I6)</f>
        <v>7122</v>
      </c>
      <c r="J15" s="180">
        <f t="shared" si="1"/>
        <v>8232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15875</v>
      </c>
      <c r="J16" s="180">
        <f t="shared" si="2"/>
        <v>15356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140</v>
      </c>
      <c r="J17" s="182">
        <f t="shared" si="3"/>
        <v>185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48.112973308504039</v>
      </c>
      <c r="C21" s="184">
        <f>C13/SUM(C13:C15)*100</f>
        <v>43.539142894359777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14.79205462445686</v>
      </c>
      <c r="C22" s="185">
        <f>C14/SUM(C13:C15)*100</f>
        <v>15.5431809300508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37.094972067039109</v>
      </c>
      <c r="C23" s="186">
        <f>C15/SUM(C13:C15)*100</f>
        <v>40.91767617558942</v>
      </c>
      <c r="D23" s="253"/>
      <c r="E23" s="253"/>
      <c r="F23" s="1003"/>
      <c r="H23" s="174" t="s">
        <v>629</v>
      </c>
      <c r="I23" s="184">
        <f>I14/SUM(I14:I17)*100</f>
        <v>23.976473680751791</v>
      </c>
      <c r="J23" s="184">
        <f>J14/SUM(J14:J17)*100</f>
        <v>20.329099500653509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23.401458894657289</v>
      </c>
      <c r="J24" s="185">
        <f>J15/SUM(J14:J17)*100</f>
        <v>27.58805589999665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52.162055595715316</v>
      </c>
      <c r="J25" s="185">
        <f>J16/SUM(J14:J17)*100</f>
        <v>51.462850631723576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0.46001182887559966</v>
      </c>
      <c r="J26" s="186">
        <f>J17/SUM(J14:J17)*100</f>
        <v>0.61999396762626091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48.112973308504039</v>
      </c>
      <c r="C29" s="189">
        <f t="shared" si="4"/>
        <v>43.539142894359777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14.79205462445686</v>
      </c>
      <c r="C30" s="192">
        <f t="shared" si="4"/>
        <v>15.5431809300508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37.094972067039109</v>
      </c>
      <c r="C31" s="195">
        <f t="shared" si="4"/>
        <v>40.91767617558942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23.976473680751791</v>
      </c>
      <c r="J32" s="189">
        <f>J23</f>
        <v>20.329099500653509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23.401458894657289</v>
      </c>
      <c r="J33" s="192">
        <f t="shared" si="5"/>
        <v>27.58805589999665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52.162055595715316</v>
      </c>
      <c r="J34" s="192">
        <f t="shared" si="6"/>
        <v>51.462850631723576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0.46001182887559966</v>
      </c>
      <c r="J35" s="195">
        <f t="shared" si="7"/>
        <v>0.61999396762626091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69985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598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-4.5999999999999996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74.77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143.69999999999999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15</v>
      </c>
      <c r="E5" s="28"/>
      <c r="J5" s="654" t="s">
        <v>542</v>
      </c>
      <c r="K5" s="669">
        <f>IF(ISBLANK(B5),"",B5)</f>
        <v>19</v>
      </c>
      <c r="L5" s="618">
        <f>IF(ISBLANK(C5),"",C5)</f>
        <v>15</v>
      </c>
      <c r="N5" s="28"/>
    </row>
    <row r="6" spans="1:15" x14ac:dyDescent="0.25">
      <c r="A6" s="656" t="s">
        <v>543</v>
      </c>
      <c r="B6" s="657">
        <v>25</v>
      </c>
      <c r="C6" s="657">
        <v>34</v>
      </c>
      <c r="E6" s="44"/>
      <c r="J6" s="656" t="s">
        <v>543</v>
      </c>
      <c r="K6" s="670">
        <f t="shared" ref="K6:K10" si="0">IF(ISBLANK(B6),"",B6)</f>
        <v>25</v>
      </c>
      <c r="L6" s="619">
        <f t="shared" ref="L6:L10" si="1">IF(ISBLANK(C6),"",C6)</f>
        <v>34</v>
      </c>
      <c r="N6" s="44"/>
    </row>
    <row r="7" spans="1:15" x14ac:dyDescent="0.25">
      <c r="A7" s="656" t="s">
        <v>641</v>
      </c>
      <c r="B7" s="657">
        <v>95</v>
      </c>
      <c r="C7" s="657">
        <v>77</v>
      </c>
      <c r="E7" s="44"/>
      <c r="J7" s="656" t="s">
        <v>641</v>
      </c>
      <c r="K7" s="670">
        <f t="shared" si="0"/>
        <v>95</v>
      </c>
      <c r="L7" s="619">
        <f t="shared" si="1"/>
        <v>77</v>
      </c>
      <c r="N7" s="44"/>
    </row>
    <row r="8" spans="1:15" x14ac:dyDescent="0.25">
      <c r="A8" s="650" t="s">
        <v>642</v>
      </c>
      <c r="B8" s="651">
        <v>73</v>
      </c>
      <c r="C8" s="651">
        <v>44</v>
      </c>
      <c r="E8" s="21"/>
      <c r="J8" s="650" t="s">
        <v>642</v>
      </c>
      <c r="K8" s="670">
        <f t="shared" si="0"/>
        <v>73</v>
      </c>
      <c r="L8" s="619">
        <f t="shared" si="1"/>
        <v>44</v>
      </c>
      <c r="N8" s="21"/>
    </row>
    <row r="9" spans="1:15" x14ac:dyDescent="0.25">
      <c r="A9" s="650" t="s">
        <v>643</v>
      </c>
      <c r="B9" s="651">
        <v>70</v>
      </c>
      <c r="C9" s="651">
        <v>24</v>
      </c>
      <c r="E9" s="21"/>
      <c r="J9" s="650" t="s">
        <v>643</v>
      </c>
      <c r="K9" s="670">
        <f t="shared" si="0"/>
        <v>70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522</v>
      </c>
      <c r="C10" s="653">
        <v>49</v>
      </c>
      <c r="J10" s="652" t="s">
        <v>365</v>
      </c>
      <c r="K10" s="671">
        <f t="shared" si="0"/>
        <v>522</v>
      </c>
      <c r="L10" s="620">
        <f t="shared" si="1"/>
        <v>49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2.37</v>
      </c>
      <c r="C15" s="197"/>
      <c r="D15" s="253"/>
      <c r="E15" s="211"/>
      <c r="F15" s="253"/>
      <c r="G15" s="253"/>
      <c r="J15" s="673" t="s">
        <v>488</v>
      </c>
      <c r="K15" s="674">
        <f>B15</f>
        <v>2.37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0.75</v>
      </c>
      <c r="C16" s="197"/>
      <c r="D16" s="253"/>
      <c r="E16" s="254"/>
      <c r="F16" s="253"/>
      <c r="G16" s="253"/>
      <c r="J16" s="675" t="s">
        <v>489</v>
      </c>
      <c r="K16" s="676">
        <f>B16</f>
        <v>0.75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1.36</v>
      </c>
      <c r="C18" s="197"/>
      <c r="D18" s="255"/>
      <c r="E18" s="256"/>
      <c r="F18" s="253"/>
      <c r="G18" s="253"/>
      <c r="J18" s="678" t="s">
        <v>501</v>
      </c>
      <c r="K18" s="674">
        <f>B18</f>
        <v>1.36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2.17</v>
      </c>
      <c r="C19" s="198"/>
      <c r="D19" s="255"/>
      <c r="E19" s="256"/>
      <c r="F19" s="253"/>
      <c r="G19" s="253"/>
      <c r="J19" s="672" t="s">
        <v>502</v>
      </c>
      <c r="K19" s="676">
        <f>B19</f>
        <v>2.17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1.57</v>
      </c>
      <c r="C21" s="253"/>
      <c r="D21" s="253"/>
      <c r="E21" s="253"/>
      <c r="F21" s="253"/>
      <c r="G21" s="253"/>
      <c r="J21" s="661" t="s">
        <v>498</v>
      </c>
      <c r="K21" s="679">
        <f>B21</f>
        <v>1.57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4</v>
      </c>
      <c r="E32" s="28"/>
      <c r="J32" s="654" t="s">
        <v>542</v>
      </c>
      <c r="K32" s="669">
        <f>IF(ISBLANK(B32),"",B32)</f>
        <v>6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0</v>
      </c>
      <c r="C33" s="657">
        <v>7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25</v>
      </c>
      <c r="C34" s="657">
        <v>34</v>
      </c>
      <c r="E34" s="44"/>
      <c r="J34" s="656" t="s">
        <v>641</v>
      </c>
      <c r="K34" s="670">
        <f t="shared" si="2"/>
        <v>25</v>
      </c>
      <c r="L34" s="619">
        <f t="shared" si="3"/>
        <v>34</v>
      </c>
      <c r="N34" s="44"/>
    </row>
    <row r="35" spans="1:15" x14ac:dyDescent="0.25">
      <c r="A35" s="650" t="s">
        <v>642</v>
      </c>
      <c r="B35" s="651">
        <v>26</v>
      </c>
      <c r="C35" s="651">
        <v>17</v>
      </c>
      <c r="E35" s="21"/>
      <c r="J35" s="650" t="s">
        <v>642</v>
      </c>
      <c r="K35" s="670">
        <f t="shared" si="2"/>
        <v>26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41</v>
      </c>
      <c r="C36" s="651">
        <v>26</v>
      </c>
      <c r="E36" s="21"/>
      <c r="J36" s="650" t="s">
        <v>643</v>
      </c>
      <c r="K36" s="670">
        <f t="shared" si="2"/>
        <v>41</v>
      </c>
      <c r="L36" s="619">
        <f t="shared" si="3"/>
        <v>26</v>
      </c>
      <c r="N36" s="21"/>
    </row>
    <row r="37" spans="1:15" x14ac:dyDescent="0.25">
      <c r="A37" s="652" t="s">
        <v>365</v>
      </c>
      <c r="B37" s="653">
        <v>102</v>
      </c>
      <c r="C37" s="653">
        <v>14</v>
      </c>
      <c r="J37" s="652" t="s">
        <v>365</v>
      </c>
      <c r="K37" s="671">
        <f t="shared" si="2"/>
        <v>102</v>
      </c>
      <c r="L37" s="620">
        <f t="shared" si="3"/>
        <v>14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0.63</v>
      </c>
      <c r="C42" s="197"/>
      <c r="D42" s="253"/>
      <c r="E42" s="211"/>
      <c r="F42" s="253"/>
      <c r="G42" s="253"/>
      <c r="J42" s="673" t="s">
        <v>488</v>
      </c>
      <c r="K42" s="674">
        <f>B42</f>
        <v>0.63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0.61</v>
      </c>
      <c r="C46" s="198"/>
      <c r="D46" s="255"/>
      <c r="E46" s="256"/>
      <c r="F46" s="253"/>
      <c r="G46" s="253"/>
      <c r="J46" s="672" t="s">
        <v>502</v>
      </c>
      <c r="K46" s="676">
        <f>B46</f>
        <v>0.61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0.48</v>
      </c>
      <c r="C48" s="253"/>
      <c r="D48" s="253"/>
      <c r="E48" s="253"/>
      <c r="F48" s="253"/>
      <c r="G48" s="253"/>
      <c r="J48" s="661" t="s">
        <v>498</v>
      </c>
      <c r="K48" s="679">
        <f>B48</f>
        <v>0.48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>
        <v>7.2</v>
      </c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7.2</v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>
        <v>0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56100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802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4651</v>
      </c>
      <c r="C6" s="55">
        <v>2421</v>
      </c>
      <c r="D6" s="55">
        <v>2230</v>
      </c>
      <c r="E6" s="70">
        <v>5604</v>
      </c>
      <c r="F6" s="55">
        <v>2955</v>
      </c>
      <c r="G6" s="110">
        <v>2649</v>
      </c>
      <c r="H6" s="55">
        <v>2950</v>
      </c>
      <c r="I6" s="55">
        <v>1546</v>
      </c>
      <c r="J6" s="55">
        <v>1404</v>
      </c>
      <c r="K6" s="70">
        <v>12458</v>
      </c>
      <c r="L6" s="55">
        <v>6540</v>
      </c>
      <c r="M6" s="110">
        <v>5918</v>
      </c>
      <c r="N6" s="70">
        <v>12413</v>
      </c>
      <c r="O6" s="55">
        <v>6353</v>
      </c>
      <c r="P6" s="110">
        <v>6060</v>
      </c>
      <c r="Q6" s="70">
        <v>47965</v>
      </c>
      <c r="R6" s="55">
        <v>23919</v>
      </c>
      <c r="S6" s="110">
        <v>24046</v>
      </c>
      <c r="T6" s="70">
        <v>72480</v>
      </c>
      <c r="U6" s="55">
        <v>35738</v>
      </c>
      <c r="V6" s="160">
        <v>36742</v>
      </c>
    </row>
    <row r="7" spans="1:22" x14ac:dyDescent="0.25">
      <c r="A7" s="286">
        <v>2021</v>
      </c>
      <c r="B7" s="167">
        <v>4607</v>
      </c>
      <c r="C7" s="94">
        <v>2381</v>
      </c>
      <c r="D7" s="94">
        <v>2226</v>
      </c>
      <c r="E7" s="167">
        <v>5506</v>
      </c>
      <c r="F7" s="94">
        <v>2894</v>
      </c>
      <c r="G7" s="169">
        <v>2612</v>
      </c>
      <c r="H7" s="94">
        <v>2936</v>
      </c>
      <c r="I7" s="94">
        <v>1552</v>
      </c>
      <c r="J7" s="94">
        <v>1384</v>
      </c>
      <c r="K7" s="167">
        <v>12302</v>
      </c>
      <c r="L7" s="94">
        <v>6430</v>
      </c>
      <c r="M7" s="169">
        <v>5872</v>
      </c>
      <c r="N7" s="167">
        <v>12241</v>
      </c>
      <c r="O7" s="94">
        <v>6286</v>
      </c>
      <c r="P7" s="169">
        <v>5955</v>
      </c>
      <c r="Q7" s="167">
        <v>47554</v>
      </c>
      <c r="R7" s="94">
        <v>23693</v>
      </c>
      <c r="S7" s="169">
        <v>23861</v>
      </c>
      <c r="T7" s="212">
        <v>71910</v>
      </c>
      <c r="U7" s="58">
        <v>35390</v>
      </c>
      <c r="V7" s="160">
        <v>36520</v>
      </c>
    </row>
    <row r="8" spans="1:22" x14ac:dyDescent="0.25">
      <c r="A8" s="219">
        <v>2022</v>
      </c>
      <c r="B8" s="72">
        <v>4449</v>
      </c>
      <c r="C8" s="61">
        <v>2319</v>
      </c>
      <c r="D8" s="61">
        <v>2130</v>
      </c>
      <c r="E8" s="72">
        <v>5155</v>
      </c>
      <c r="F8" s="61">
        <v>2671</v>
      </c>
      <c r="G8" s="111">
        <v>2484</v>
      </c>
      <c r="H8" s="61">
        <v>2808</v>
      </c>
      <c r="I8" s="61">
        <v>1486</v>
      </c>
      <c r="J8" s="61">
        <v>1322</v>
      </c>
      <c r="K8" s="72">
        <v>11706</v>
      </c>
      <c r="L8" s="61">
        <v>6102</v>
      </c>
      <c r="M8" s="111">
        <v>5604</v>
      </c>
      <c r="N8" s="72">
        <v>11749</v>
      </c>
      <c r="O8" s="61">
        <v>6150</v>
      </c>
      <c r="P8" s="111">
        <v>5599</v>
      </c>
      <c r="Q8" s="72">
        <v>46147</v>
      </c>
      <c r="R8" s="61">
        <v>23603</v>
      </c>
      <c r="S8" s="111">
        <v>22544</v>
      </c>
      <c r="T8" s="72">
        <v>69985</v>
      </c>
      <c r="U8" s="61">
        <v>34869</v>
      </c>
      <c r="V8" s="111">
        <v>35116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4449</v>
      </c>
      <c r="C15" s="172">
        <f>E8</f>
        <v>5155</v>
      </c>
      <c r="D15" s="172">
        <f>H8</f>
        <v>2808</v>
      </c>
      <c r="E15" s="172">
        <f>K8</f>
        <v>11706</v>
      </c>
      <c r="F15" s="172">
        <f>N8</f>
        <v>11749</v>
      </c>
      <c r="G15" s="172">
        <f>Q8</f>
        <v>46147</v>
      </c>
      <c r="H15" s="334">
        <f>T8</f>
        <v>69985</v>
      </c>
      <c r="M15" s="172">
        <f>K8</f>
        <v>11706</v>
      </c>
      <c r="N15" s="172">
        <f>H15-E15-O15</f>
        <v>44045</v>
      </c>
      <c r="O15" s="172">
        <f>H15-(B15+C15+G15)</f>
        <v>14234</v>
      </c>
      <c r="P15" s="29"/>
      <c r="Q15" s="100">
        <f>M15/H15*100</f>
        <v>16.726441380295778</v>
      </c>
      <c r="R15" s="100">
        <f>N15/H15*100</f>
        <v>62.93491462456241</v>
      </c>
      <c r="S15" s="100">
        <f>O15/H15*100</f>
        <v>20.338643995141815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16.726441380295778</v>
      </c>
      <c r="R18" s="100">
        <f>N15/H15*100</f>
        <v>62.93491462456241</v>
      </c>
      <c r="S18" s="100">
        <f>O15/H15*100</f>
        <v>20.338643995141815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4.7</v>
      </c>
      <c r="C23" s="361"/>
      <c r="D23" s="361"/>
      <c r="E23" s="167">
        <v>7.7</v>
      </c>
      <c r="F23" s="361"/>
      <c r="G23" s="362"/>
      <c r="H23" s="167">
        <v>3.11</v>
      </c>
      <c r="I23" s="94">
        <v>6.35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8.3000000000000007</v>
      </c>
      <c r="C24" s="361"/>
      <c r="D24" s="361"/>
      <c r="E24" s="167">
        <v>13.2</v>
      </c>
      <c r="F24" s="361"/>
      <c r="G24" s="362"/>
      <c r="H24" s="167">
        <v>8.26</v>
      </c>
      <c r="I24" s="94">
        <v>9.65</v>
      </c>
      <c r="J24" s="169">
        <v>6.8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1.5</v>
      </c>
      <c r="C25" s="357"/>
      <c r="D25" s="357"/>
      <c r="E25" s="72">
        <v>1.5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6.35</v>
      </c>
      <c r="F32" s="700">
        <f>A23</f>
        <v>2020</v>
      </c>
      <c r="G32" s="674">
        <f>IF(ISBLANK(J23),"",J23)</f>
        <v>0</v>
      </c>
      <c r="H32" s="674">
        <f>IF(ISBLANK(I23),"",I23)</f>
        <v>6.35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6.8</v>
      </c>
      <c r="C33" s="853">
        <f t="shared" ref="C33:C34" si="2">IF(ISBLANK(I24),"",I24)</f>
        <v>9.65</v>
      </c>
      <c r="F33" s="701">
        <f t="shared" ref="F33:F34" si="3">A24</f>
        <v>2021</v>
      </c>
      <c r="G33" s="853">
        <f t="shared" ref="G33:G34" si="4">IF(ISBLANK(J24),"",J24)</f>
        <v>6.8</v>
      </c>
      <c r="H33" s="853">
        <f t="shared" ref="H33:H34" si="5">IF(ISBLANK(I24),"",I24)</f>
        <v>9.65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809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709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1102</v>
      </c>
    </row>
    <row r="17" spans="2:3" x14ac:dyDescent="0.25">
      <c r="B17" s="253">
        <v>2022</v>
      </c>
      <c r="C17" s="1100">
        <v>933</v>
      </c>
    </row>
    <row r="18" spans="2:3" x14ac:dyDescent="0.25">
      <c r="B18" s="253">
        <v>2023</v>
      </c>
      <c r="C18" s="1100">
        <v>809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1102</v>
      </c>
    </row>
    <row r="22" spans="2:3" x14ac:dyDescent="0.25">
      <c r="B22" s="636">
        <f>B17</f>
        <v>2022</v>
      </c>
      <c r="C22" s="636">
        <f t="shared" ref="C22:C23" si="0">IF(ISBLANK(C17),"",C17)</f>
        <v>933</v>
      </c>
    </row>
    <row r="23" spans="2:3" x14ac:dyDescent="0.25">
      <c r="B23" s="636">
        <f>B18</f>
        <v>2023</v>
      </c>
      <c r="C23" s="636">
        <f t="shared" si="0"/>
        <v>809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</v>
      </c>
      <c r="C4" s="655">
        <v>580</v>
      </c>
      <c r="D4" s="655">
        <v>4.8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8</v>
      </c>
      <c r="C5" s="602">
        <v>658</v>
      </c>
      <c r="D5" s="602">
        <v>5.6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709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644</v>
      </c>
      <c r="C4" s="1006">
        <v>315</v>
      </c>
      <c r="D4" s="1006">
        <v>329</v>
      </c>
      <c r="E4" s="1005">
        <v>1119</v>
      </c>
      <c r="F4" s="1006">
        <v>579</v>
      </c>
      <c r="G4" s="1006">
        <v>540</v>
      </c>
      <c r="H4" s="1007">
        <v>8.9</v>
      </c>
      <c r="I4" s="1007">
        <v>15.4</v>
      </c>
      <c r="J4" s="1007">
        <v>-6.5</v>
      </c>
      <c r="K4" s="70">
        <v>883</v>
      </c>
      <c r="L4" s="55">
        <v>390</v>
      </c>
      <c r="M4" s="110">
        <v>493</v>
      </c>
      <c r="N4" s="55">
        <v>852</v>
      </c>
      <c r="O4" s="55">
        <v>384</v>
      </c>
      <c r="P4" s="110">
        <v>468</v>
      </c>
    </row>
    <row r="5" spans="1:17" x14ac:dyDescent="0.25">
      <c r="A5" s="286">
        <v>2021</v>
      </c>
      <c r="B5" s="1008">
        <v>605</v>
      </c>
      <c r="C5" s="1009">
        <v>311</v>
      </c>
      <c r="D5" s="1009">
        <v>294</v>
      </c>
      <c r="E5" s="1008">
        <v>1300</v>
      </c>
      <c r="F5" s="1009">
        <v>716</v>
      </c>
      <c r="G5" s="1009">
        <v>584</v>
      </c>
      <c r="H5" s="1010">
        <v>8.4</v>
      </c>
      <c r="I5" s="1010">
        <v>18.100000000000001</v>
      </c>
      <c r="J5" s="1010">
        <v>-9.6999999999999993</v>
      </c>
      <c r="K5" s="212">
        <v>1029</v>
      </c>
      <c r="L5" s="58">
        <v>442</v>
      </c>
      <c r="M5" s="160">
        <v>587</v>
      </c>
      <c r="N5" s="58">
        <v>1030</v>
      </c>
      <c r="O5" s="58">
        <v>476</v>
      </c>
      <c r="P5" s="160">
        <v>554</v>
      </c>
    </row>
    <row r="6" spans="1:17" x14ac:dyDescent="0.25">
      <c r="A6" s="219">
        <v>2022</v>
      </c>
      <c r="B6" s="1011">
        <v>664</v>
      </c>
      <c r="C6" s="1012">
        <v>345</v>
      </c>
      <c r="D6" s="1012">
        <v>319</v>
      </c>
      <c r="E6" s="1011">
        <v>987</v>
      </c>
      <c r="F6" s="1012">
        <v>512</v>
      </c>
      <c r="G6" s="1012">
        <v>475</v>
      </c>
      <c r="H6" s="1013">
        <v>9.5</v>
      </c>
      <c r="I6" s="1013">
        <v>14.1</v>
      </c>
      <c r="J6" s="1013">
        <v>-4.5999999999999996</v>
      </c>
      <c r="K6" s="1014">
        <v>1432</v>
      </c>
      <c r="L6" s="1015">
        <v>645</v>
      </c>
      <c r="M6" s="1016">
        <v>787</v>
      </c>
      <c r="N6" s="1015">
        <v>1405</v>
      </c>
      <c r="O6" s="1015">
        <v>647</v>
      </c>
      <c r="P6" s="1016">
        <v>758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329</v>
      </c>
      <c r="C13" s="319">
        <f>IF(ISBLANK(C4),"",C4)</f>
        <v>315</v>
      </c>
      <c r="D13" s="364"/>
      <c r="E13" s="322">
        <f>A4</f>
        <v>2020</v>
      </c>
      <c r="F13" s="319">
        <f>IF(ISBLANK(G4),"",G4)</f>
        <v>540</v>
      </c>
      <c r="G13" s="319">
        <f>IF(ISBLANK(F4),"",F4)</f>
        <v>579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294</v>
      </c>
      <c r="C14" s="320">
        <f t="shared" ref="C14:C15" si="2">IF(ISBLANK(C5),"",C5)</f>
        <v>311</v>
      </c>
      <c r="D14" s="364"/>
      <c r="E14" s="323">
        <f t="shared" ref="E14:E15" si="3">A5</f>
        <v>2021</v>
      </c>
      <c r="F14" s="320">
        <f t="shared" ref="F14:F15" si="4">IF(ISBLANK(G5),"",G5)</f>
        <v>584</v>
      </c>
      <c r="G14" s="320">
        <f t="shared" ref="G14:G15" si="5">IF(ISBLANK(F5),"",F5)</f>
        <v>716</v>
      </c>
      <c r="H14" s="389"/>
      <c r="I14" s="389"/>
      <c r="J14" s="48"/>
      <c r="K14" s="325" t="s">
        <v>536</v>
      </c>
      <c r="L14" s="328">
        <f>IF(ISBLANK(K4),"",K4)</f>
        <v>883</v>
      </c>
      <c r="M14" s="328">
        <f>IF(ISBLANK(K5),"",K5)</f>
        <v>1029</v>
      </c>
      <c r="N14" s="328">
        <f>IF(ISBLANK(K6),"",K6)</f>
        <v>1432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319</v>
      </c>
      <c r="C15" s="321">
        <f t="shared" si="2"/>
        <v>345</v>
      </c>
      <c r="E15" s="324">
        <f t="shared" si="3"/>
        <v>2022</v>
      </c>
      <c r="F15" s="321">
        <f t="shared" si="4"/>
        <v>475</v>
      </c>
      <c r="G15" s="321">
        <f t="shared" si="5"/>
        <v>512</v>
      </c>
      <c r="H15" s="211"/>
      <c r="I15" s="211"/>
      <c r="J15" s="28"/>
      <c r="K15" s="326" t="s">
        <v>535</v>
      </c>
      <c r="L15" s="329">
        <f>IF(ISBLANK(N4),"",N4)</f>
        <v>852</v>
      </c>
      <c r="M15" s="329">
        <f>IF(ISBLANK(N5),"",N5)</f>
        <v>1030</v>
      </c>
      <c r="N15" s="329">
        <f>IF(ISBLANK(N6),"",N6)</f>
        <v>1405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883</v>
      </c>
      <c r="M19" s="328">
        <f>IF(ISBLANK(K5),"",K5)</f>
        <v>1029</v>
      </c>
      <c r="N19" s="328">
        <f>IF(ISBLANK(K6),"",K6)</f>
        <v>1432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852</v>
      </c>
      <c r="M20" s="329">
        <f>IF(ISBLANK(N5),"",N5)</f>
        <v>1030</v>
      </c>
      <c r="N20" s="329">
        <f>IF(ISBLANK(N6),"",N6)</f>
        <v>1405</v>
      </c>
      <c r="O20" s="364"/>
    </row>
    <row r="21" spans="1:15" x14ac:dyDescent="0.25">
      <c r="A21" s="322">
        <f>A4</f>
        <v>2020</v>
      </c>
      <c r="B21" s="319">
        <f>IF(ISBLANK(D4),"",D4)</f>
        <v>329</v>
      </c>
      <c r="C21" s="319">
        <f>IF(ISBLANK(C4),"",C4)</f>
        <v>315</v>
      </c>
      <c r="E21" s="322">
        <f>A4</f>
        <v>2020</v>
      </c>
      <c r="F21" s="319">
        <f>IF(ISBLANK(G4),"",G4)</f>
        <v>540</v>
      </c>
      <c r="G21" s="319">
        <f>IF(ISBLANK(F4),"",F4)</f>
        <v>579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294</v>
      </c>
      <c r="C22" s="320">
        <f t="shared" ref="C22:C23" si="8">IF(ISBLANK(C5),"",C5)</f>
        <v>311</v>
      </c>
      <c r="E22" s="323">
        <f t="shared" ref="E22:E23" si="9">A5</f>
        <v>2021</v>
      </c>
      <c r="F22" s="320">
        <f t="shared" ref="F22:F23" si="10">IF(ISBLANK(G5),"",G5)</f>
        <v>584</v>
      </c>
      <c r="G22" s="320">
        <f t="shared" ref="G22:G23" si="11">IF(ISBLANK(F5),"",F5)</f>
        <v>716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319</v>
      </c>
      <c r="C23" s="321">
        <f t="shared" si="8"/>
        <v>345</v>
      </c>
      <c r="E23" s="324">
        <f t="shared" si="9"/>
        <v>2022</v>
      </c>
      <c r="F23" s="321">
        <f t="shared" si="10"/>
        <v>475</v>
      </c>
      <c r="G23" s="321">
        <f t="shared" si="11"/>
        <v>512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0</v>
      </c>
      <c r="F5" s="616"/>
      <c r="G5" s="945"/>
      <c r="H5" s="599">
        <v>19</v>
      </c>
      <c r="I5" s="616">
        <v>6</v>
      </c>
      <c r="J5" s="616">
        <v>13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4</v>
      </c>
      <c r="F6" s="1028"/>
      <c r="G6" s="980"/>
      <c r="H6" s="1034">
        <v>15</v>
      </c>
      <c r="I6" s="1028">
        <v>6</v>
      </c>
      <c r="J6" s="1028">
        <v>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0</v>
      </c>
      <c r="F7" s="1028"/>
      <c r="G7" s="980"/>
      <c r="H7" s="1034">
        <v>1</v>
      </c>
      <c r="I7" s="1028">
        <v>0</v>
      </c>
      <c r="J7" s="1028">
        <v>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0</v>
      </c>
    </row>
    <row r="15" spans="1:12" ht="30" x14ac:dyDescent="0.25">
      <c r="A15" s="833" t="s">
        <v>1543</v>
      </c>
      <c r="B15" s="623">
        <f>IF(ISBLANK(J7),"",J7)</f>
        <v>1</v>
      </c>
    </row>
    <row r="17" spans="1:2" x14ac:dyDescent="0.25">
      <c r="A17" s="625" t="s">
        <v>1540</v>
      </c>
      <c r="B17" s="621">
        <f>IF(ISBLANK(I7),"",I7)</f>
        <v>0</v>
      </c>
    </row>
    <row r="18" spans="1:2" x14ac:dyDescent="0.25">
      <c r="A18" s="627" t="s">
        <v>1541</v>
      </c>
      <c r="B18" s="623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51.5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51.2</v>
      </c>
      <c r="C10" s="614">
        <v>40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42.6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68.347999999999999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2629.5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68.347999999999999</v>
      </c>
      <c r="C5" s="611">
        <v>68.347999999999999</v>
      </c>
      <c r="D5" s="751"/>
      <c r="E5" s="751"/>
      <c r="G5" s="358">
        <v>2014</v>
      </c>
      <c r="H5" s="70">
        <v>2389.4899999999998</v>
      </c>
      <c r="I5" s="55">
        <v>2200.0100000000002</v>
      </c>
      <c r="J5" s="55">
        <v>189.48</v>
      </c>
      <c r="K5" s="71">
        <v>20</v>
      </c>
    </row>
    <row r="6" spans="1:12" x14ac:dyDescent="0.25">
      <c r="A6" s="286">
        <v>2021</v>
      </c>
      <c r="B6" s="601">
        <v>68.347999999999999</v>
      </c>
      <c r="C6" s="612">
        <v>68.347999999999999</v>
      </c>
      <c r="D6" s="959"/>
      <c r="E6" s="959"/>
      <c r="G6" s="480">
        <v>2017</v>
      </c>
      <c r="H6" s="212">
        <v>2641.48</v>
      </c>
      <c r="I6" s="58">
        <v>2452</v>
      </c>
      <c r="J6" s="58">
        <v>189.48</v>
      </c>
      <c r="K6" s="214">
        <v>23</v>
      </c>
    </row>
    <row r="7" spans="1:12" x14ac:dyDescent="0.25">
      <c r="A7" s="218">
        <v>2022</v>
      </c>
      <c r="B7" s="601">
        <v>68.347999999999999</v>
      </c>
      <c r="C7" s="612">
        <v>68.347999999999999</v>
      </c>
      <c r="D7" s="959"/>
      <c r="E7" s="959"/>
      <c r="G7" s="482">
        <v>2020</v>
      </c>
      <c r="H7" s="72">
        <v>2629.5</v>
      </c>
      <c r="I7" s="61">
        <v>2452</v>
      </c>
      <c r="J7" s="61">
        <v>177.5</v>
      </c>
      <c r="K7" s="73">
        <v>22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68.347999999999999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177.5</v>
      </c>
      <c r="I14" s="211"/>
      <c r="J14" s="211"/>
    </row>
    <row r="15" spans="1:12" x14ac:dyDescent="0.25">
      <c r="A15" s="870" t="s">
        <v>16</v>
      </c>
      <c r="B15" s="630">
        <f>IF(ISBLANK(B7),"",B7)</f>
        <v>68.347999999999999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2452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68.347999999999999</v>
      </c>
      <c r="F19" s="253"/>
      <c r="G19" s="634" t="s">
        <v>529</v>
      </c>
      <c r="H19" s="621">
        <f>IF(ISBLANK(J7),"",J7)</f>
        <v>177.5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68.347999999999999</v>
      </c>
      <c r="F20" s="253"/>
      <c r="G20" s="635" t="s">
        <v>528</v>
      </c>
      <c r="H20" s="623">
        <f>IF(ISBLANK(I7),"",I7)</f>
        <v>2452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3.2</v>
      </c>
      <c r="C6" s="1092"/>
      <c r="D6" s="1093"/>
      <c r="E6" s="1092"/>
      <c r="F6" s="1093"/>
    </row>
    <row r="7" spans="1:9" x14ac:dyDescent="0.25">
      <c r="A7" s="219">
        <v>2022</v>
      </c>
      <c r="B7" s="73">
        <v>3.4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44923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22323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22600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77279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42086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35193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7966</v>
      </c>
      <c r="C5" s="458">
        <v>4997</v>
      </c>
      <c r="D5" s="458">
        <v>2969</v>
      </c>
      <c r="E5" s="457">
        <v>15826</v>
      </c>
      <c r="F5" s="458">
        <v>10168</v>
      </c>
      <c r="G5" s="458">
        <v>5658</v>
      </c>
      <c r="H5" s="457">
        <v>2</v>
      </c>
      <c r="I5" s="763">
        <v>1.9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11624</v>
      </c>
      <c r="C6" s="458">
        <v>6539</v>
      </c>
      <c r="D6" s="458">
        <v>5085</v>
      </c>
      <c r="E6" s="457">
        <v>37818</v>
      </c>
      <c r="F6" s="458">
        <v>23268</v>
      </c>
      <c r="G6" s="458">
        <v>14550</v>
      </c>
      <c r="H6" s="457">
        <v>3.6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44923</v>
      </c>
      <c r="C7" s="612">
        <v>22323</v>
      </c>
      <c r="D7" s="612">
        <v>22600</v>
      </c>
      <c r="E7" s="601">
        <v>77279</v>
      </c>
      <c r="F7" s="612">
        <v>42086</v>
      </c>
      <c r="G7" s="612">
        <v>35193</v>
      </c>
      <c r="H7" s="947">
        <v>1.9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7966</v>
      </c>
      <c r="C14" s="674">
        <f t="shared" ref="C14:D14" si="0">IF(ISBLANK(C5),"",C5)</f>
        <v>4997</v>
      </c>
      <c r="D14" s="669">
        <f t="shared" si="0"/>
        <v>2969</v>
      </c>
      <c r="F14" s="884">
        <f>A5</f>
        <v>2020</v>
      </c>
      <c r="G14" s="674">
        <f>IF(ISBLANK(E5),"",E5)</f>
        <v>15826</v>
      </c>
      <c r="H14" s="674">
        <f t="shared" ref="H14:I16" si="1">IF(ISBLANK(F5),"",F5)</f>
        <v>10168</v>
      </c>
      <c r="I14" s="669">
        <f t="shared" si="1"/>
        <v>5658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1.9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11624</v>
      </c>
      <c r="C15" s="879">
        <f t="shared" si="3"/>
        <v>6539</v>
      </c>
      <c r="D15" s="886">
        <f t="shared" si="3"/>
        <v>5085</v>
      </c>
      <c r="F15" s="890">
        <f t="shared" ref="F15:F16" si="4">A6</f>
        <v>2021</v>
      </c>
      <c r="G15" s="853">
        <f t="shared" ref="G15:G16" si="5">IF(ISBLANK(E6),"",E6)</f>
        <v>37818</v>
      </c>
      <c r="H15" s="853">
        <f t="shared" si="1"/>
        <v>23268</v>
      </c>
      <c r="I15" s="670">
        <f t="shared" si="1"/>
        <v>14550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44923</v>
      </c>
      <c r="C16" s="888">
        <f t="shared" si="3"/>
        <v>22323</v>
      </c>
      <c r="D16" s="889">
        <f t="shared" si="3"/>
        <v>22600</v>
      </c>
      <c r="F16" s="891">
        <f t="shared" si="4"/>
        <v>2022</v>
      </c>
      <c r="G16" s="676">
        <f t="shared" si="5"/>
        <v>77279</v>
      </c>
      <c r="H16" s="676">
        <f t="shared" si="1"/>
        <v>42086</v>
      </c>
      <c r="I16" s="671">
        <f t="shared" si="1"/>
        <v>35193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7966</v>
      </c>
      <c r="C22" s="674">
        <f t="shared" ref="C22:D22" si="8">IF(ISBLANK(C5),"",C5)</f>
        <v>4997</v>
      </c>
      <c r="D22" s="669">
        <f t="shared" si="8"/>
        <v>2969</v>
      </c>
      <c r="F22" s="884">
        <f>A5</f>
        <v>2020</v>
      </c>
      <c r="G22" s="674">
        <f>IF(ISBLANK(E5),"",E5)</f>
        <v>15826</v>
      </c>
      <c r="H22" s="674">
        <f t="shared" ref="H22:I24" si="9">IF(ISBLANK(F5),"",F5)</f>
        <v>10168</v>
      </c>
      <c r="I22" s="669">
        <f t="shared" si="9"/>
        <v>5658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1.9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11624</v>
      </c>
      <c r="C23" s="853">
        <f t="shared" si="11"/>
        <v>6539</v>
      </c>
      <c r="D23" s="670">
        <f t="shared" si="11"/>
        <v>5085</v>
      </c>
      <c r="F23" s="890">
        <f t="shared" ref="F23:F24" si="12">A6</f>
        <v>2021</v>
      </c>
      <c r="G23" s="853">
        <f t="shared" ref="G23:G24" si="13">IF(ISBLANK(E6),"",E6)</f>
        <v>37818</v>
      </c>
      <c r="H23" s="853">
        <f t="shared" si="9"/>
        <v>23268</v>
      </c>
      <c r="I23" s="670">
        <f t="shared" si="9"/>
        <v>14550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44923</v>
      </c>
      <c r="C24" s="676">
        <f t="shared" si="11"/>
        <v>22323</v>
      </c>
      <c r="D24" s="671">
        <f t="shared" si="11"/>
        <v>22600</v>
      </c>
      <c r="F24" s="891">
        <f t="shared" si="12"/>
        <v>2022</v>
      </c>
      <c r="G24" s="676">
        <f t="shared" si="13"/>
        <v>77279</v>
      </c>
      <c r="H24" s="676">
        <f t="shared" si="9"/>
        <v>42086</v>
      </c>
      <c r="I24" s="671">
        <f t="shared" si="9"/>
        <v>35193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209</v>
      </c>
      <c r="C3" s="71">
        <v>124</v>
      </c>
      <c r="D3" s="71">
        <v>14.3</v>
      </c>
      <c r="F3" s="105" t="s">
        <v>537</v>
      </c>
      <c r="G3" s="97">
        <f>IF(ISBLANK(B3),"",B3)</f>
        <v>209</v>
      </c>
      <c r="H3" s="97">
        <f>IF(ISBLANK(B4),"",B4)</f>
        <v>315</v>
      </c>
      <c r="I3" s="97">
        <f>IF(ISBLANK(B5),"",B5)</f>
        <v>311</v>
      </c>
      <c r="J3" s="365"/>
    </row>
    <row r="4" spans="1:12" x14ac:dyDescent="0.25">
      <c r="A4" s="286">
        <v>2021</v>
      </c>
      <c r="B4" s="214">
        <v>315</v>
      </c>
      <c r="C4" s="214">
        <v>122</v>
      </c>
      <c r="D4" s="214">
        <v>15.1</v>
      </c>
      <c r="F4" s="130" t="s">
        <v>538</v>
      </c>
      <c r="G4" s="98">
        <f>IF(ISBLANK(C3),"",C3)</f>
        <v>124</v>
      </c>
      <c r="H4" s="98">
        <f>IF(ISBLANK(C4),"",C4)</f>
        <v>122</v>
      </c>
      <c r="I4" s="98">
        <f>IF(ISBLANK(C5),"",C5)</f>
        <v>103</v>
      </c>
      <c r="J4" s="365"/>
    </row>
    <row r="5" spans="1:12" x14ac:dyDescent="0.25">
      <c r="A5" s="218">
        <v>2022</v>
      </c>
      <c r="B5" s="168">
        <v>311</v>
      </c>
      <c r="C5" s="168">
        <v>103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209</v>
      </c>
      <c r="H8" s="97">
        <f>IF(ISBLANK(B4),"",B4)</f>
        <v>315</v>
      </c>
      <c r="I8" s="97">
        <f>IF(ISBLANK(B5),"",B5)</f>
        <v>311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124</v>
      </c>
      <c r="H9" s="98">
        <f>IF(ISBLANK(C4),"",C4)</f>
        <v>122</v>
      </c>
      <c r="I9" s="98">
        <f>IF(ISBLANK(C5),"",C5)</f>
        <v>103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15.1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1523</v>
      </c>
      <c r="C4" s="110">
        <v>1643</v>
      </c>
      <c r="E4" s="29" t="s">
        <v>540</v>
      </c>
      <c r="F4" s="163">
        <f>B4/($B$22+$C$22)*100</f>
        <v>2.1761806101307424</v>
      </c>
      <c r="G4" s="163">
        <f>C4/($B$22+$C$22)*100</f>
        <v>2.3476459241265983</v>
      </c>
      <c r="J4" s="29" t="s">
        <v>540</v>
      </c>
      <c r="K4" s="163">
        <f>G4</f>
        <v>2.3476459241265983</v>
      </c>
    </row>
    <row r="5" spans="1:11" x14ac:dyDescent="0.25">
      <c r="A5" s="202" t="s">
        <v>541</v>
      </c>
      <c r="B5" s="212">
        <v>1531</v>
      </c>
      <c r="C5" s="160">
        <v>1644</v>
      </c>
      <c r="E5" s="29" t="s">
        <v>541</v>
      </c>
      <c r="F5" s="163">
        <f t="shared" ref="F5:G21" si="0">B5/($B$22+$C$22)*100</f>
        <v>2.1876116310637994</v>
      </c>
      <c r="G5" s="163">
        <f t="shared" si="0"/>
        <v>2.3490748017432308</v>
      </c>
      <c r="J5" s="29" t="s">
        <v>541</v>
      </c>
      <c r="K5" s="163">
        <f t="shared" ref="K5:K21" si="1">G5</f>
        <v>2.3490748017432308</v>
      </c>
    </row>
    <row r="6" spans="1:11" x14ac:dyDescent="0.25">
      <c r="A6" s="202" t="s">
        <v>542</v>
      </c>
      <c r="B6" s="212">
        <v>1560</v>
      </c>
      <c r="C6" s="160">
        <v>1703</v>
      </c>
      <c r="E6" s="29" t="s">
        <v>542</v>
      </c>
      <c r="F6" s="163">
        <f t="shared" si="0"/>
        <v>2.2290490819461315</v>
      </c>
      <c r="G6" s="163">
        <f t="shared" si="0"/>
        <v>2.4333785811245265</v>
      </c>
      <c r="J6" s="29" t="s">
        <v>542</v>
      </c>
      <c r="K6" s="163">
        <f t="shared" si="1"/>
        <v>2.4333785811245265</v>
      </c>
    </row>
    <row r="7" spans="1:11" x14ac:dyDescent="0.25">
      <c r="A7" s="202" t="s">
        <v>543</v>
      </c>
      <c r="B7" s="212">
        <v>1674</v>
      </c>
      <c r="C7" s="160">
        <v>1872</v>
      </c>
      <c r="E7" s="29" t="s">
        <v>543</v>
      </c>
      <c r="F7" s="163">
        <f t="shared" si="0"/>
        <v>2.3919411302421945</v>
      </c>
      <c r="G7" s="163">
        <f t="shared" si="0"/>
        <v>2.6748588983353576</v>
      </c>
      <c r="J7" s="29" t="s">
        <v>543</v>
      </c>
      <c r="K7" s="163">
        <f t="shared" si="1"/>
        <v>2.6748588983353576</v>
      </c>
    </row>
    <row r="8" spans="1:11" x14ac:dyDescent="0.25">
      <c r="A8" s="202" t="s">
        <v>544</v>
      </c>
      <c r="B8" s="212">
        <v>1818</v>
      </c>
      <c r="C8" s="160">
        <v>1938</v>
      </c>
      <c r="E8" s="29" t="s">
        <v>544</v>
      </c>
      <c r="F8" s="163">
        <f t="shared" si="0"/>
        <v>2.597699507037222</v>
      </c>
      <c r="G8" s="163">
        <f t="shared" si="0"/>
        <v>2.7691648210330788</v>
      </c>
      <c r="J8" s="29" t="s">
        <v>544</v>
      </c>
      <c r="K8" s="163">
        <f t="shared" si="1"/>
        <v>2.7691648210330788</v>
      </c>
    </row>
    <row r="9" spans="1:11" x14ac:dyDescent="0.25">
      <c r="A9" s="202" t="s">
        <v>545</v>
      </c>
      <c r="B9" s="212">
        <v>2107</v>
      </c>
      <c r="C9" s="160">
        <v>2340</v>
      </c>
      <c r="E9" s="29" t="s">
        <v>545</v>
      </c>
      <c r="F9" s="163">
        <f t="shared" si="0"/>
        <v>3.0106451382439094</v>
      </c>
      <c r="G9" s="163">
        <f t="shared" si="0"/>
        <v>3.3435736229191972</v>
      </c>
      <c r="J9" s="29" t="s">
        <v>545</v>
      </c>
      <c r="K9" s="163">
        <f t="shared" si="1"/>
        <v>3.3435736229191972</v>
      </c>
    </row>
    <row r="10" spans="1:11" x14ac:dyDescent="0.25">
      <c r="A10" s="202" t="s">
        <v>546</v>
      </c>
      <c r="B10" s="212">
        <v>2249</v>
      </c>
      <c r="C10" s="160">
        <v>2498</v>
      </c>
      <c r="E10" s="29" t="s">
        <v>546</v>
      </c>
      <c r="F10" s="163">
        <f t="shared" si="0"/>
        <v>3.2135457598056729</v>
      </c>
      <c r="G10" s="163">
        <f t="shared" si="0"/>
        <v>3.5693362863470748</v>
      </c>
      <c r="J10" s="29" t="s">
        <v>546</v>
      </c>
      <c r="K10" s="163">
        <f t="shared" si="1"/>
        <v>3.5693362863470748</v>
      </c>
    </row>
    <row r="11" spans="1:11" x14ac:dyDescent="0.25">
      <c r="A11" s="202" t="s">
        <v>547</v>
      </c>
      <c r="B11" s="212">
        <v>2391</v>
      </c>
      <c r="C11" s="160">
        <v>2640</v>
      </c>
      <c r="E11" s="29" t="s">
        <v>547</v>
      </c>
      <c r="F11" s="163">
        <f t="shared" si="0"/>
        <v>3.4164463813674355</v>
      </c>
      <c r="G11" s="163">
        <f t="shared" si="0"/>
        <v>3.7722369079088374</v>
      </c>
      <c r="J11" s="29" t="s">
        <v>547</v>
      </c>
      <c r="K11" s="163">
        <f t="shared" si="1"/>
        <v>3.7722369079088374</v>
      </c>
    </row>
    <row r="12" spans="1:11" x14ac:dyDescent="0.25">
      <c r="A12" s="202" t="s">
        <v>548</v>
      </c>
      <c r="B12" s="212">
        <v>2417</v>
      </c>
      <c r="C12" s="160">
        <v>2697</v>
      </c>
      <c r="E12" s="29" t="s">
        <v>548</v>
      </c>
      <c r="F12" s="163">
        <f t="shared" si="0"/>
        <v>3.4535971993998715</v>
      </c>
      <c r="G12" s="163">
        <f t="shared" si="0"/>
        <v>3.8536829320568691</v>
      </c>
      <c r="J12" s="29" t="s">
        <v>548</v>
      </c>
      <c r="K12" s="163">
        <f t="shared" si="1"/>
        <v>3.8536829320568691</v>
      </c>
    </row>
    <row r="13" spans="1:11" x14ac:dyDescent="0.25">
      <c r="A13" s="202" t="s">
        <v>549</v>
      </c>
      <c r="B13" s="212">
        <v>2550</v>
      </c>
      <c r="C13" s="160">
        <v>2558</v>
      </c>
      <c r="E13" s="29" t="s">
        <v>549</v>
      </c>
      <c r="F13" s="163">
        <f t="shared" si="0"/>
        <v>3.6436379224119455</v>
      </c>
      <c r="G13" s="163">
        <f t="shared" si="0"/>
        <v>3.6550689433450021</v>
      </c>
      <c r="J13" s="29" t="s">
        <v>549</v>
      </c>
      <c r="K13" s="163">
        <f t="shared" si="1"/>
        <v>3.6550689433450021</v>
      </c>
    </row>
    <row r="14" spans="1:11" x14ac:dyDescent="0.25">
      <c r="A14" s="202" t="s">
        <v>550</v>
      </c>
      <c r="B14" s="212">
        <v>2427</v>
      </c>
      <c r="C14" s="160">
        <v>2432</v>
      </c>
      <c r="E14" s="29" t="s">
        <v>550</v>
      </c>
      <c r="F14" s="163">
        <f t="shared" si="0"/>
        <v>3.467885975566193</v>
      </c>
      <c r="G14" s="163">
        <f t="shared" si="0"/>
        <v>3.4750303636493536</v>
      </c>
      <c r="J14" s="29" t="s">
        <v>550</v>
      </c>
      <c r="K14" s="163">
        <f t="shared" si="1"/>
        <v>3.4750303636493536</v>
      </c>
    </row>
    <row r="15" spans="1:11" x14ac:dyDescent="0.25">
      <c r="A15" s="202" t="s">
        <v>551</v>
      </c>
      <c r="B15" s="212">
        <v>2521</v>
      </c>
      <c r="C15" s="160">
        <v>2355</v>
      </c>
      <c r="E15" s="29" t="s">
        <v>551</v>
      </c>
      <c r="F15" s="163">
        <f t="shared" si="0"/>
        <v>3.6022004715296139</v>
      </c>
      <c r="G15" s="163">
        <f t="shared" si="0"/>
        <v>3.3650067871686793</v>
      </c>
      <c r="J15" s="29" t="s">
        <v>551</v>
      </c>
      <c r="K15" s="163">
        <f t="shared" si="1"/>
        <v>3.3650067871686793</v>
      </c>
    </row>
    <row r="16" spans="1:11" x14ac:dyDescent="0.25">
      <c r="A16" s="202" t="s">
        <v>552</v>
      </c>
      <c r="B16" s="212">
        <v>2390</v>
      </c>
      <c r="C16" s="160">
        <v>2273</v>
      </c>
      <c r="E16" s="29" t="s">
        <v>552</v>
      </c>
      <c r="F16" s="163">
        <f t="shared" si="0"/>
        <v>3.4150175037508035</v>
      </c>
      <c r="G16" s="163">
        <f t="shared" si="0"/>
        <v>3.247838822604844</v>
      </c>
      <c r="J16" s="29" t="s">
        <v>552</v>
      </c>
      <c r="K16" s="163">
        <f t="shared" si="1"/>
        <v>3.247838822604844</v>
      </c>
    </row>
    <row r="17" spans="1:11" x14ac:dyDescent="0.25">
      <c r="A17" s="202" t="s">
        <v>553</v>
      </c>
      <c r="B17" s="212">
        <v>2500</v>
      </c>
      <c r="C17" s="160">
        <v>2144</v>
      </c>
      <c r="E17" s="29" t="s">
        <v>553</v>
      </c>
      <c r="F17" s="163">
        <f t="shared" si="0"/>
        <v>3.5721940415803384</v>
      </c>
      <c r="G17" s="163">
        <f t="shared" si="0"/>
        <v>3.0635136100592986</v>
      </c>
      <c r="J17" s="29" t="s">
        <v>553</v>
      </c>
      <c r="K17" s="163">
        <f t="shared" si="1"/>
        <v>3.0635136100592986</v>
      </c>
    </row>
    <row r="18" spans="1:11" x14ac:dyDescent="0.25">
      <c r="A18" s="202" t="s">
        <v>554</v>
      </c>
      <c r="B18" s="212">
        <v>2359</v>
      </c>
      <c r="C18" s="160">
        <v>1820</v>
      </c>
      <c r="E18" s="29" t="s">
        <v>554</v>
      </c>
      <c r="F18" s="163">
        <f t="shared" si="0"/>
        <v>3.3707222976352078</v>
      </c>
      <c r="G18" s="163">
        <f t="shared" si="0"/>
        <v>2.6005572622704864</v>
      </c>
      <c r="J18" s="29" t="s">
        <v>554</v>
      </c>
      <c r="K18" s="163">
        <f t="shared" si="1"/>
        <v>2.6005572622704864</v>
      </c>
    </row>
    <row r="19" spans="1:11" x14ac:dyDescent="0.25">
      <c r="A19" s="202" t="s">
        <v>555</v>
      </c>
      <c r="B19" s="212">
        <v>1408</v>
      </c>
      <c r="C19" s="160">
        <v>1072</v>
      </c>
      <c r="E19" s="29" t="s">
        <v>555</v>
      </c>
      <c r="F19" s="163">
        <f t="shared" si="0"/>
        <v>2.0118596842180465</v>
      </c>
      <c r="G19" s="163">
        <f t="shared" si="0"/>
        <v>1.5317568050296493</v>
      </c>
      <c r="J19" s="29" t="s">
        <v>555</v>
      </c>
      <c r="K19" s="163">
        <f t="shared" si="1"/>
        <v>1.5317568050296493</v>
      </c>
    </row>
    <row r="20" spans="1:11" x14ac:dyDescent="0.25">
      <c r="A20" s="202" t="s">
        <v>556</v>
      </c>
      <c r="B20" s="212">
        <v>1039</v>
      </c>
      <c r="C20" s="160">
        <v>757</v>
      </c>
      <c r="E20" s="29" t="s">
        <v>556</v>
      </c>
      <c r="F20" s="163">
        <f t="shared" si="0"/>
        <v>1.4846038436807887</v>
      </c>
      <c r="G20" s="163">
        <f t="shared" si="0"/>
        <v>1.0816603557905264</v>
      </c>
      <c r="J20" s="29" t="s">
        <v>556</v>
      </c>
      <c r="K20" s="163">
        <f t="shared" si="1"/>
        <v>1.0816603557905264</v>
      </c>
    </row>
    <row r="21" spans="1:11" x14ac:dyDescent="0.25">
      <c r="A21" s="203" t="s">
        <v>557</v>
      </c>
      <c r="B21" s="72">
        <v>652</v>
      </c>
      <c r="C21" s="111">
        <v>483</v>
      </c>
      <c r="E21" s="31" t="s">
        <v>557</v>
      </c>
      <c r="F21" s="163">
        <f t="shared" si="0"/>
        <v>0.93162820604415242</v>
      </c>
      <c r="G21" s="163">
        <f t="shared" si="0"/>
        <v>0.69014788883332145</v>
      </c>
      <c r="J21" s="31" t="s">
        <v>557</v>
      </c>
      <c r="K21" s="210">
        <f t="shared" si="1"/>
        <v>0.69014788883332145</v>
      </c>
    </row>
    <row r="22" spans="1:11" x14ac:dyDescent="0.25">
      <c r="A22" s="309" t="s">
        <v>16</v>
      </c>
      <c r="B22" s="121">
        <f>SUM(B4:B21)</f>
        <v>35116</v>
      </c>
      <c r="C22" s="124">
        <f>SUM(C4:C21)</f>
        <v>34869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3550</v>
      </c>
      <c r="C3" s="110">
        <v>804</v>
      </c>
      <c r="E3" s="297" t="s">
        <v>709</v>
      </c>
      <c r="F3" s="71">
        <v>51.42</v>
      </c>
      <c r="G3" s="71">
        <v>55.89</v>
      </c>
      <c r="K3" s="122" t="s">
        <v>16</v>
      </c>
      <c r="L3" s="71">
        <v>2.97</v>
      </c>
      <c r="M3" s="71">
        <v>2.52</v>
      </c>
    </row>
    <row r="4" spans="1:16" x14ac:dyDescent="0.25">
      <c r="A4" s="202" t="s">
        <v>704</v>
      </c>
      <c r="B4" s="212">
        <v>4846</v>
      </c>
      <c r="C4" s="160">
        <v>1442</v>
      </c>
      <c r="E4" s="298" t="s">
        <v>710</v>
      </c>
      <c r="F4" s="214">
        <v>42.75</v>
      </c>
      <c r="G4" s="214">
        <v>37.159999999999997</v>
      </c>
      <c r="K4" s="215" t="s">
        <v>212</v>
      </c>
      <c r="L4" s="214">
        <v>2.88</v>
      </c>
      <c r="M4" s="214">
        <v>2.46</v>
      </c>
      <c r="N4" s="211"/>
    </row>
    <row r="5" spans="1:16" x14ac:dyDescent="0.25">
      <c r="A5" s="202" t="s">
        <v>705</v>
      </c>
      <c r="B5" s="212">
        <v>4183</v>
      </c>
      <c r="C5" s="160">
        <v>1205</v>
      </c>
      <c r="E5" s="298" t="s">
        <v>711</v>
      </c>
      <c r="F5" s="214">
        <v>4.6500000000000004</v>
      </c>
      <c r="G5" s="214">
        <v>5.56</v>
      </c>
      <c r="K5" s="123" t="s">
        <v>213</v>
      </c>
      <c r="L5" s="73">
        <v>3.26</v>
      </c>
      <c r="M5" s="73">
        <v>2.71</v>
      </c>
      <c r="N5" s="211"/>
    </row>
    <row r="6" spans="1:16" x14ac:dyDescent="0.25">
      <c r="A6" s="202" t="s">
        <v>706</v>
      </c>
      <c r="B6" s="212">
        <v>4245</v>
      </c>
      <c r="C6" s="160">
        <v>1253</v>
      </c>
      <c r="E6" s="298" t="s">
        <v>712</v>
      </c>
      <c r="F6" s="214">
        <v>0.83</v>
      </c>
      <c r="G6" s="214">
        <v>1.02</v>
      </c>
      <c r="K6" s="226"/>
      <c r="L6" s="164"/>
      <c r="M6" s="211"/>
    </row>
    <row r="7" spans="1:16" x14ac:dyDescent="0.25">
      <c r="A7" s="202" t="s">
        <v>707</v>
      </c>
      <c r="B7" s="212">
        <v>1267</v>
      </c>
      <c r="C7" s="160">
        <v>576</v>
      </c>
      <c r="E7" s="299" t="s">
        <v>713</v>
      </c>
      <c r="F7" s="73">
        <v>0.35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803</v>
      </c>
      <c r="C8" s="111">
        <v>603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13.66649668536461</v>
      </c>
      <c r="C13" s="301">
        <f>B3/SUM(B3:B8)*100</f>
        <v>18.789033555626126</v>
      </c>
      <c r="E13" s="217" t="s">
        <v>836</v>
      </c>
      <c r="F13" s="289">
        <f>IF(ISBLANK(F3),"",F3)</f>
        <v>51.42</v>
      </c>
      <c r="G13" s="289">
        <f>IF(ISBLANK(G3),"",G3)</f>
        <v>55.89</v>
      </c>
    </row>
    <row r="14" spans="1:16" x14ac:dyDescent="0.25">
      <c r="A14" s="220" t="s">
        <v>825</v>
      </c>
      <c r="B14" s="305">
        <f>C4/SUM(C3:C8)*100</f>
        <v>24.511303756586774</v>
      </c>
      <c r="C14" s="302">
        <f>B4/SUM(B3:B8)*100</f>
        <v>25.648353974806813</v>
      </c>
      <c r="E14" s="286" t="s">
        <v>837</v>
      </c>
      <c r="F14" s="290">
        <f t="shared" ref="F14:G17" si="0">IF(ISBLANK(F4),"",F4)</f>
        <v>42.75</v>
      </c>
      <c r="G14" s="290">
        <f t="shared" si="0"/>
        <v>37.159999999999997</v>
      </c>
    </row>
    <row r="15" spans="1:16" x14ac:dyDescent="0.25">
      <c r="A15" s="220" t="s">
        <v>826</v>
      </c>
      <c r="B15" s="305">
        <f>C5/SUM(C3:C8)*100</f>
        <v>20.482746897841235</v>
      </c>
      <c r="C15" s="302">
        <f>B5/SUM(B3:B8)*100</f>
        <v>22.139303482587064</v>
      </c>
      <c r="E15" s="286" t="s">
        <v>838</v>
      </c>
      <c r="F15" s="290">
        <f t="shared" si="0"/>
        <v>4.6500000000000004</v>
      </c>
      <c r="G15" s="290">
        <f t="shared" si="0"/>
        <v>5.56</v>
      </c>
    </row>
    <row r="16" spans="1:16" x14ac:dyDescent="0.25">
      <c r="A16" s="220" t="s">
        <v>827</v>
      </c>
      <c r="B16" s="305">
        <f>C6/SUM(C3:C8)*100</f>
        <v>21.298657147713751</v>
      </c>
      <c r="C16" s="302">
        <f>B6/SUM(B3:B8)*100</f>
        <v>22.467449984121941</v>
      </c>
      <c r="E16" s="286" t="s">
        <v>839</v>
      </c>
      <c r="F16" s="290">
        <f t="shared" si="0"/>
        <v>0.83</v>
      </c>
      <c r="G16" s="290">
        <f t="shared" si="0"/>
        <v>1.02</v>
      </c>
    </row>
    <row r="17" spans="1:18" x14ac:dyDescent="0.25">
      <c r="A17" s="220" t="s">
        <v>828</v>
      </c>
      <c r="B17" s="305">
        <f>C7/SUM(C3:C8)*100</f>
        <v>9.7909229984701689</v>
      </c>
      <c r="C17" s="302">
        <f>B7/SUM(B3:B8)*100</f>
        <v>6.7058325394305074</v>
      </c>
      <c r="E17" s="219" t="s">
        <v>840</v>
      </c>
      <c r="F17" s="291">
        <f t="shared" si="0"/>
        <v>0.35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10.249872514023457</v>
      </c>
      <c r="C18" s="303">
        <f>B8/SUM(B3:B8)*100</f>
        <v>4.2500264634275435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13.66649668536461</v>
      </c>
      <c r="C22" s="301">
        <f>C13</f>
        <v>18.789033555626126</v>
      </c>
    </row>
    <row r="23" spans="1:18" x14ac:dyDescent="0.25">
      <c r="A23" s="220" t="s">
        <v>831</v>
      </c>
      <c r="B23" s="305">
        <f t="shared" ref="B23:C27" si="1">B14</f>
        <v>24.511303756586774</v>
      </c>
      <c r="C23" s="302">
        <f t="shared" si="1"/>
        <v>25.648353974806813</v>
      </c>
    </row>
    <row r="24" spans="1:18" x14ac:dyDescent="0.25">
      <c r="A24" s="307" t="s">
        <v>832</v>
      </c>
      <c r="B24" s="305">
        <f t="shared" si="1"/>
        <v>20.482746897841235</v>
      </c>
      <c r="C24" s="302">
        <f t="shared" si="1"/>
        <v>22.139303482587064</v>
      </c>
    </row>
    <row r="25" spans="1:18" x14ac:dyDescent="0.25">
      <c r="A25" s="220" t="s">
        <v>833</v>
      </c>
      <c r="B25" s="305">
        <f t="shared" si="1"/>
        <v>21.298657147713751</v>
      </c>
      <c r="C25" s="302">
        <f t="shared" si="1"/>
        <v>22.467449984121941</v>
      </c>
    </row>
    <row r="26" spans="1:18" x14ac:dyDescent="0.25">
      <c r="A26" s="220" t="s">
        <v>834</v>
      </c>
      <c r="B26" s="305">
        <f t="shared" si="1"/>
        <v>9.7909229984701689</v>
      </c>
      <c r="C26" s="302">
        <f t="shared" si="1"/>
        <v>6.7058325394305074</v>
      </c>
    </row>
    <row r="27" spans="1:18" x14ac:dyDescent="0.25">
      <c r="A27" s="308" t="s">
        <v>835</v>
      </c>
      <c r="B27" s="306">
        <f t="shared" si="1"/>
        <v>10.249872514023457</v>
      </c>
      <c r="C27" s="303">
        <f t="shared" si="1"/>
        <v>4.2500264634275435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6025</v>
      </c>
      <c r="C34" s="110">
        <v>1495</v>
      </c>
      <c r="E34" s="297" t="s">
        <v>709</v>
      </c>
      <c r="F34" s="71">
        <v>55.89</v>
      </c>
      <c r="G34" s="211"/>
      <c r="K34" s="122" t="s">
        <v>16</v>
      </c>
      <c r="L34" s="71">
        <v>2.52</v>
      </c>
      <c r="M34" s="211"/>
    </row>
    <row r="35" spans="1:16" x14ac:dyDescent="0.25">
      <c r="A35" s="202" t="s">
        <v>704</v>
      </c>
      <c r="B35" s="212">
        <v>5718</v>
      </c>
      <c r="C35" s="160">
        <v>1860</v>
      </c>
      <c r="E35" s="298" t="s">
        <v>710</v>
      </c>
      <c r="F35" s="214">
        <v>37.159999999999997</v>
      </c>
      <c r="G35" s="211"/>
      <c r="K35" s="215" t="s">
        <v>212</v>
      </c>
      <c r="L35" s="214">
        <v>2.46</v>
      </c>
      <c r="M35" s="211"/>
      <c r="N35" s="29" t="s">
        <v>876</v>
      </c>
    </row>
    <row r="36" spans="1:16" x14ac:dyDescent="0.25">
      <c r="A36" s="202" t="s">
        <v>705</v>
      </c>
      <c r="B36" s="212">
        <v>4146</v>
      </c>
      <c r="C36" s="160">
        <v>1271</v>
      </c>
      <c r="E36" s="298" t="s">
        <v>711</v>
      </c>
      <c r="F36" s="214">
        <v>5.56</v>
      </c>
      <c r="G36" s="211"/>
      <c r="K36" s="123" t="s">
        <v>213</v>
      </c>
      <c r="L36" s="73">
        <v>2.71</v>
      </c>
      <c r="M36" s="211"/>
      <c r="N36" s="288">
        <v>2022</v>
      </c>
    </row>
    <row r="37" spans="1:16" x14ac:dyDescent="0.25">
      <c r="A37" s="202" t="s">
        <v>706</v>
      </c>
      <c r="B37" s="212">
        <v>3229</v>
      </c>
      <c r="C37" s="160">
        <v>1136</v>
      </c>
      <c r="E37" s="298" t="s">
        <v>712</v>
      </c>
      <c r="F37" s="214">
        <v>1.02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960</v>
      </c>
      <c r="C38" s="160">
        <v>399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438</v>
      </c>
      <c r="C39" s="111">
        <v>303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23.128094059405939</v>
      </c>
      <c r="C44" s="301">
        <f>B34/SUM(B34:B39)*100</f>
        <v>29.367323064924939</v>
      </c>
      <c r="E44" s="217" t="s">
        <v>836</v>
      </c>
      <c r="F44" s="289">
        <f>IF(ISBLANK(F34),"",F34)</f>
        <v>55.89</v>
      </c>
    </row>
    <row r="45" spans="1:16" x14ac:dyDescent="0.25">
      <c r="A45" s="220" t="s">
        <v>825</v>
      </c>
      <c r="B45" s="305">
        <f>C35/SUM(C34:C39)*100</f>
        <v>28.774752475247524</v>
      </c>
      <c r="C45" s="302">
        <f>B35/SUM(B34:B39)*100</f>
        <v>27.870930005849093</v>
      </c>
      <c r="E45" s="286" t="s">
        <v>837</v>
      </c>
      <c r="F45" s="290">
        <f t="shared" ref="F45:F48" si="2">IF(ISBLANK(F35),"",F35)</f>
        <v>37.159999999999997</v>
      </c>
    </row>
    <row r="46" spans="1:16" x14ac:dyDescent="0.25">
      <c r="A46" s="220" t="s">
        <v>826</v>
      </c>
      <c r="B46" s="305">
        <f>C36/SUM(C34:C39)*100</f>
        <v>19.662747524752476</v>
      </c>
      <c r="C46" s="302">
        <f>B36/SUM(B34:B39)*100</f>
        <v>20.208617664262039</v>
      </c>
      <c r="E46" s="286" t="s">
        <v>838</v>
      </c>
      <c r="F46" s="290">
        <f t="shared" si="2"/>
        <v>5.56</v>
      </c>
    </row>
    <row r="47" spans="1:16" x14ac:dyDescent="0.25">
      <c r="A47" s="220" t="s">
        <v>827</v>
      </c>
      <c r="B47" s="305">
        <f>C37/SUM(C34:C39)*100</f>
        <v>17.574257425742573</v>
      </c>
      <c r="C47" s="302">
        <f>B37/SUM(B34:B39)*100</f>
        <v>15.738935465002923</v>
      </c>
      <c r="E47" s="286" t="s">
        <v>839</v>
      </c>
      <c r="F47" s="290">
        <f t="shared" si="2"/>
        <v>1.02</v>
      </c>
    </row>
    <row r="48" spans="1:16" x14ac:dyDescent="0.25">
      <c r="A48" s="220" t="s">
        <v>828</v>
      </c>
      <c r="B48" s="305">
        <f>C38/SUM(C34:C39)*100</f>
        <v>6.1726485148514847</v>
      </c>
      <c r="C48" s="302">
        <f>B38/SUM(B34:B39)*100</f>
        <v>4.6792747124195744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4.6875</v>
      </c>
      <c r="C49" s="303">
        <f>B39/SUM(B34:B39)*100</f>
        <v>2.134919087541431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23.128094059405939</v>
      </c>
      <c r="C53" s="301">
        <f>C44</f>
        <v>29.367323064924939</v>
      </c>
    </row>
    <row r="54" spans="1:3" x14ac:dyDescent="0.25">
      <c r="A54" s="220" t="s">
        <v>831</v>
      </c>
      <c r="B54" s="305">
        <f t="shared" ref="B54:C54" si="3">B45</f>
        <v>28.774752475247524</v>
      </c>
      <c r="C54" s="302">
        <f t="shared" si="3"/>
        <v>27.870930005849093</v>
      </c>
    </row>
    <row r="55" spans="1:3" x14ac:dyDescent="0.25">
      <c r="A55" s="307" t="s">
        <v>832</v>
      </c>
      <c r="B55" s="305">
        <f t="shared" ref="B55:C55" si="4">B46</f>
        <v>19.662747524752476</v>
      </c>
      <c r="C55" s="302">
        <f t="shared" si="4"/>
        <v>20.208617664262039</v>
      </c>
    </row>
    <row r="56" spans="1:3" x14ac:dyDescent="0.25">
      <c r="A56" s="220" t="s">
        <v>833</v>
      </c>
      <c r="B56" s="305">
        <f t="shared" ref="B56:C56" si="5">B47</f>
        <v>17.574257425742573</v>
      </c>
      <c r="C56" s="302">
        <f t="shared" si="5"/>
        <v>15.738935465002923</v>
      </c>
    </row>
    <row r="57" spans="1:3" x14ac:dyDescent="0.25">
      <c r="A57" s="220" t="s">
        <v>834</v>
      </c>
      <c r="B57" s="305">
        <f t="shared" ref="B57:C57" si="6">B48</f>
        <v>6.1726485148514847</v>
      </c>
      <c r="C57" s="302">
        <f t="shared" si="6"/>
        <v>4.6792747124195744</v>
      </c>
    </row>
    <row r="58" spans="1:3" x14ac:dyDescent="0.25">
      <c r="A58" s="308" t="s">
        <v>835</v>
      </c>
      <c r="B58" s="306">
        <f t="shared" ref="B58:C58" si="7">B49</f>
        <v>4.6875</v>
      </c>
      <c r="C58" s="303">
        <f t="shared" si="7"/>
        <v>2.134919087541431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2024-04-25T07:12:03Z</dcterms:modified>
</cp:coreProperties>
</file>